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OVMatsko\Desktop\модератору на форум\"/>
    </mc:Choice>
  </mc:AlternateContent>
  <bookViews>
    <workbookView xWindow="360" yWindow="330" windowWidth="18780" windowHeight="11700"/>
  </bookViews>
  <sheets>
    <sheet name="Техобслуживание" sheetId="1" r:id="rId1"/>
    <sheet name="Замена тормозных механизмов" sheetId="2" r:id="rId2"/>
    <sheet name="Шиномонтаж" sheetId="3" r:id="rId3"/>
  </sheets>
  <externalReferences>
    <externalReference r:id="rId4"/>
    <externalReference r:id="rId5"/>
  </externalReferences>
  <calcPr calcId="152511"/>
</workbook>
</file>

<file path=xl/calcChain.xml><?xml version="1.0" encoding="utf-8"?>
<calcChain xmlns="http://schemas.openxmlformats.org/spreadsheetml/2006/main">
  <c r="AO24" i="1" l="1"/>
  <c r="AO23" i="1"/>
  <c r="AO9" i="1"/>
  <c r="AO8" i="1"/>
  <c r="AO19" i="1" l="1"/>
  <c r="AO18" i="1"/>
  <c r="AO3" i="1"/>
  <c r="Y23" i="1"/>
  <c r="Y22" i="1"/>
  <c r="T22" i="1"/>
  <c r="T21" i="1"/>
  <c r="S20" i="1"/>
  <c r="T19" i="1"/>
  <c r="Y5" i="1"/>
  <c r="T6" i="1"/>
  <c r="T5" i="1"/>
  <c r="T4" i="1"/>
  <c r="AO20" i="1"/>
  <c r="S15" i="1" l="1"/>
  <c r="T15" i="1" s="1"/>
  <c r="S14" i="1"/>
  <c r="T14" i="1" s="1"/>
  <c r="S13" i="1"/>
  <c r="T13" i="1" s="1"/>
  <c r="F42" i="2" l="1"/>
  <c r="F41" i="2"/>
  <c r="F40" i="2"/>
  <c r="F39" i="2"/>
  <c r="F38" i="2"/>
  <c r="G37" i="2"/>
  <c r="G36" i="2"/>
  <c r="F35" i="2"/>
  <c r="F34" i="2"/>
  <c r="F33" i="2"/>
  <c r="F32" i="2"/>
  <c r="F31" i="2"/>
  <c r="F30" i="2"/>
  <c r="F29" i="2"/>
  <c r="G28" i="2"/>
  <c r="F27" i="2"/>
  <c r="G26" i="2"/>
  <c r="AO22" i="1"/>
  <c r="AO21" i="1"/>
  <c r="AN17" i="1"/>
  <c r="AO7" i="1"/>
  <c r="AO6" i="1"/>
  <c r="AO5" i="1"/>
  <c r="AO4" i="1"/>
  <c r="AN2" i="1"/>
  <c r="G42" i="2" l="1"/>
  <c r="G41" i="2"/>
  <c r="G40" i="2"/>
  <c r="G39" i="2"/>
  <c r="G38" i="2"/>
  <c r="G35" i="2"/>
  <c r="G34" i="2"/>
  <c r="G33" i="2"/>
  <c r="G32" i="2"/>
  <c r="G31" i="2"/>
  <c r="G30" i="2"/>
  <c r="G29" i="2"/>
  <c r="G27" i="2"/>
  <c r="F25" i="3"/>
  <c r="C20" i="3"/>
  <c r="D17" i="3"/>
  <c r="F19" i="3" s="1"/>
  <c r="E14" i="2"/>
  <c r="G20" i="2" s="1"/>
  <c r="F18" i="3" l="1"/>
  <c r="F17" i="3"/>
  <c r="G14" i="2"/>
  <c r="G18" i="2"/>
  <c r="G16" i="2"/>
  <c r="G19" i="2"/>
  <c r="G15" i="2"/>
  <c r="G6" i="2" s="1"/>
  <c r="G17" i="2"/>
  <c r="G7" i="2" l="1"/>
  <c r="E6" i="2"/>
  <c r="F20" i="3"/>
  <c r="F5" i="3" s="1"/>
  <c r="E7" i="2"/>
  <c r="E8" i="2" l="1"/>
  <c r="G8" i="2"/>
  <c r="T20" i="1" l="1"/>
  <c r="AO17" i="1" l="1"/>
  <c r="AO2" i="1"/>
  <c r="P1" i="1"/>
  <c r="AH5" i="1" l="1"/>
  <c r="AD5" i="1"/>
  <c r="AD14" i="1"/>
  <c r="AD22" i="1"/>
  <c r="AD20" i="1"/>
  <c r="AD18" i="1"/>
  <c r="AD17" i="1"/>
  <c r="AD21" i="1"/>
  <c r="AD19" i="1"/>
  <c r="AD3" i="1"/>
  <c r="AD4" i="1"/>
  <c r="AD6" i="1"/>
  <c r="AD2" i="1"/>
  <c r="J3" i="1" l="1"/>
  <c r="H3" i="1"/>
  <c r="F3" i="1"/>
  <c r="D3" i="1"/>
  <c r="H18" i="1"/>
  <c r="D18" i="1"/>
  <c r="J18" i="1"/>
  <c r="F18" i="1"/>
  <c r="J13" i="1"/>
  <c r="H13" i="1"/>
  <c r="F13" i="1"/>
  <c r="D13" i="1"/>
  <c r="I18" i="1"/>
  <c r="C18" i="1"/>
  <c r="E18" i="1"/>
  <c r="G18" i="1"/>
  <c r="I3" i="1"/>
  <c r="G3" i="1"/>
  <c r="E3" i="1"/>
  <c r="C3" i="1"/>
</calcChain>
</file>

<file path=xl/sharedStrings.xml><?xml version="1.0" encoding="utf-8"?>
<sst xmlns="http://schemas.openxmlformats.org/spreadsheetml/2006/main" count="288" uniqueCount="124">
  <si>
    <t xml:space="preserve"> нормо-час </t>
  </si>
  <si>
    <t>Работы</t>
  </si>
  <si>
    <t>Сервис по замене масла</t>
  </si>
  <si>
    <t>н.ч.</t>
  </si>
  <si>
    <t>Общие запчасти</t>
  </si>
  <si>
    <t>Моторное масло</t>
  </si>
  <si>
    <t>л</t>
  </si>
  <si>
    <t>Масляный фильтр</t>
  </si>
  <si>
    <t>шт</t>
  </si>
  <si>
    <t xml:space="preserve">Салонный фильтр: заменить </t>
  </si>
  <si>
    <t>---</t>
  </si>
  <si>
    <t>Запчасти</t>
  </si>
  <si>
    <t>фильтр салонный</t>
  </si>
  <si>
    <t>пробка резьбовая</t>
  </si>
  <si>
    <t xml:space="preserve">Воздушный фильтр: очистить корпус, заменить фильтрующий... </t>
  </si>
  <si>
    <t>фильтр воздушный</t>
  </si>
  <si>
    <t>воздушный фильтр замена</t>
  </si>
  <si>
    <t>Очиститель R510</t>
  </si>
  <si>
    <t>6117 0914</t>
  </si>
  <si>
    <t>КРМСТО</t>
  </si>
  <si>
    <t>уплотнительное кольцо</t>
  </si>
  <si>
    <t>3.0 TDI</t>
  </si>
  <si>
    <t>да</t>
  </si>
  <si>
    <t>Топливный фильтр. Заменить</t>
  </si>
  <si>
    <t>топливный фильтр</t>
  </si>
  <si>
    <t>N  0160276</t>
  </si>
  <si>
    <t>N  0138157</t>
  </si>
  <si>
    <t>GAU052195M2</t>
  </si>
  <si>
    <t>замена фильтра салона</t>
  </si>
  <si>
    <t>Топливный фильтр снять и установить</t>
  </si>
  <si>
    <t>3.0 TFSI</t>
  </si>
  <si>
    <t>6,0 TDI</t>
  </si>
  <si>
    <t>Инспекционный сервис</t>
  </si>
  <si>
    <t>Свечи зажигания: заменить</t>
  </si>
  <si>
    <t>Поликлиновой ремень модуля компрессора: заменить</t>
  </si>
  <si>
    <t>4673300087</t>
  </si>
  <si>
    <t>Свеча зажигания</t>
  </si>
  <si>
    <t>Свеча зажигания снять и установить</t>
  </si>
  <si>
    <t>Поликлиновой ремень привода нагнетателя снять и установить</t>
  </si>
  <si>
    <t>Поликлиновый ремень Воздушный компрессор</t>
  </si>
  <si>
    <t>Замена тормозных механизмов</t>
  </si>
  <si>
    <t>колодки</t>
  </si>
  <si>
    <t>колодки/диски</t>
  </si>
  <si>
    <t>Передние</t>
  </si>
  <si>
    <t>Задние</t>
  </si>
  <si>
    <t>Все</t>
  </si>
  <si>
    <t>Наименование</t>
  </si>
  <si>
    <t>Норма времени, н/ч</t>
  </si>
  <si>
    <t>Стоимость нормочаса, руб.</t>
  </si>
  <si>
    <t>Стоимость работ, руб</t>
  </si>
  <si>
    <t>передние тормозные колодки заменить</t>
  </si>
  <si>
    <t>2 колеса снять/установить</t>
  </si>
  <si>
    <t>заменить задние тормозные колодки</t>
  </si>
  <si>
    <t>Тормозной диск задний заменить, с колодками</t>
  </si>
  <si>
    <t>Дополнительная чистка</t>
  </si>
  <si>
    <t>Предотвращает, возможные, посторонние шумы и подклинивание элементов тормозной системы</t>
  </si>
  <si>
    <t>Вид</t>
  </si>
  <si>
    <t>Наименование/кат. номер</t>
  </si>
  <si>
    <t>Количество, л(шт)</t>
  </si>
  <si>
    <t>Стоимость единицы наименования</t>
  </si>
  <si>
    <t>Стоимость запчастей, руб.</t>
  </si>
  <si>
    <t>комплект тормозных накладок</t>
  </si>
  <si>
    <t>Датчик износа ТК</t>
  </si>
  <si>
    <t>комплект тормозных накладок зад.</t>
  </si>
  <si>
    <t>Диски тормозные передние</t>
  </si>
  <si>
    <t>Диски тормозные задние</t>
  </si>
  <si>
    <t>Болт (Kombi)</t>
  </si>
  <si>
    <t>пер</t>
  </si>
  <si>
    <t>Винт с потайной головкой</t>
  </si>
  <si>
    <t>зад</t>
  </si>
  <si>
    <t>Болт с фиксирующими рубчиками</t>
  </si>
  <si>
    <t>4L0698151B</t>
  </si>
  <si>
    <t>N  90685403</t>
  </si>
  <si>
    <t>4L0698451C</t>
  </si>
  <si>
    <t>N  10555602</t>
  </si>
  <si>
    <t>4L0615437A</t>
  </si>
  <si>
    <t>Датчик износа ТК зад</t>
  </si>
  <si>
    <t>7L0698151P</t>
  </si>
  <si>
    <t>7L0907637</t>
  </si>
  <si>
    <t>7L8615301</t>
  </si>
  <si>
    <t>N  91028202</t>
  </si>
  <si>
    <t>винт с потайной головкой</t>
  </si>
  <si>
    <t>7L0698451F</t>
  </si>
  <si>
    <t>7L8615601E</t>
  </si>
  <si>
    <t>7L5907637B</t>
  </si>
  <si>
    <t>3,0 TDI / 3,0 TFSI</t>
  </si>
  <si>
    <t>Тормозной диск передний заменить с колодками</t>
  </si>
  <si>
    <t>Шиномонтаж</t>
  </si>
  <si>
    <t>Комплектация</t>
  </si>
  <si>
    <t>колесо очистить</t>
  </si>
  <si>
    <t>колеса снять/установить</t>
  </si>
  <si>
    <t>шины заменить</t>
  </si>
  <si>
    <t>Итого</t>
  </si>
  <si>
    <t>Грузик балансировочный самоклеящийся, пластина 60г</t>
  </si>
  <si>
    <t>K072(0062)</t>
  </si>
  <si>
    <t>Q7</t>
  </si>
  <si>
    <t>Пластичная смазка</t>
  </si>
  <si>
    <t>G  060751A2</t>
  </si>
  <si>
    <t>Люк панорамной крыши: очистить и смазать</t>
  </si>
  <si>
    <t>Раствор моечный</t>
  </si>
  <si>
    <t>D  00940104</t>
  </si>
  <si>
    <t>Сдвижной люк очистить</t>
  </si>
  <si>
    <t>Спец. Пластичная смазка</t>
  </si>
  <si>
    <t>G  052141A2</t>
  </si>
  <si>
    <t>Прокачка топл. Системы</t>
  </si>
  <si>
    <t>4m0819439a</t>
  </si>
  <si>
    <t>101905611g</t>
  </si>
  <si>
    <t>4m0133843c</t>
  </si>
  <si>
    <t>06e903137ab</t>
  </si>
  <si>
    <t>натяжитель ремня</t>
  </si>
  <si>
    <t>06e903133ac</t>
  </si>
  <si>
    <t>ролик обводной</t>
  </si>
  <si>
    <t>06e903341h</t>
  </si>
  <si>
    <t>06e115562b</t>
  </si>
  <si>
    <t>n  91167901</t>
  </si>
  <si>
    <t>4m0127434e</t>
  </si>
  <si>
    <t>Уплотнит кольцо</t>
  </si>
  <si>
    <t>4m0127113a</t>
  </si>
  <si>
    <t>059198405b</t>
  </si>
  <si>
    <t xml:space="preserve">Моторное масло CASTROL 0W30 </t>
  </si>
  <si>
    <t xml:space="preserve">Смазка универсальная </t>
  </si>
  <si>
    <t>G 000115A2</t>
  </si>
  <si>
    <t>Спрей для смазки личинок зам</t>
  </si>
  <si>
    <t>G 052778A2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</si>
</sst>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р_._-;\-* #,##0.00_р_._-;_-* &quot;-&quot;??_р_._-;_-@_-"/>
    <numFmt numFmtId="165" formatCode="_-* #,##0_р_._-;\-* #,##0_р_._-;_-* &quot;-&quot;??_р_._-;_-@_-"/>
    <numFmt numFmtId="166" formatCode="#,##0&quot;р.&quot;"/>
    <numFmt numFmtId="167" formatCode="0.0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8"/>
      <name val="Arial"/>
      <family val="2"/>
    </font>
    <font>
      <sz val="8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theme="1"/>
      <name val="Calibri"/>
      <family val="2"/>
      <charset val="204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5" fillId="0" borderId="0"/>
    <xf numFmtId="0" fontId="8" fillId="0" borderId="0"/>
    <xf numFmtId="0" fontId="8" fillId="0" borderId="0"/>
  </cellStyleXfs>
  <cellXfs count="181">
    <xf numFmtId="0" fontId="0" fillId="0" borderId="0" xfId="0"/>
    <xf numFmtId="165" fontId="0" fillId="2" borderId="1" xfId="1" applyNumberFormat="1" applyFont="1" applyFill="1" applyBorder="1"/>
    <xf numFmtId="166" fontId="0" fillId="2" borderId="1" xfId="1" applyNumberFormat="1" applyFont="1" applyFill="1" applyBorder="1"/>
    <xf numFmtId="0" fontId="0" fillId="3" borderId="1" xfId="0" applyFill="1" applyBorder="1" applyAlignment="1">
      <alignment horizontal="right"/>
    </xf>
    <xf numFmtId="0" fontId="0" fillId="3" borderId="1" xfId="0" applyFill="1" applyBorder="1"/>
    <xf numFmtId="0" fontId="0" fillId="3" borderId="2" xfId="0" applyFill="1" applyBorder="1"/>
    <xf numFmtId="166" fontId="0" fillId="3" borderId="2" xfId="0" applyNumberFormat="1" applyFill="1" applyBorder="1" applyAlignment="1">
      <alignment horizontal="left"/>
    </xf>
    <xf numFmtId="0" fontId="2" fillId="0" borderId="0" xfId="0" applyFont="1" applyFill="1" applyBorder="1" applyAlignment="1">
      <alignment vertical="center" wrapText="1"/>
    </xf>
    <xf numFmtId="166" fontId="0" fillId="0" borderId="0" xfId="0" applyNumberFormat="1"/>
    <xf numFmtId="0" fontId="3" fillId="0" borderId="0" xfId="0" applyFont="1" applyFill="1" applyBorder="1" applyAlignment="1">
      <alignment vertical="center" textRotation="90"/>
    </xf>
    <xf numFmtId="165" fontId="0" fillId="0" borderId="3" xfId="1" applyNumberFormat="1" applyFont="1" applyBorder="1" applyAlignment="1">
      <alignment horizontal="center"/>
    </xf>
    <xf numFmtId="165" fontId="0" fillId="0" borderId="4" xfId="1" applyNumberFormat="1" applyFont="1" applyBorder="1" applyAlignment="1">
      <alignment horizontal="center"/>
    </xf>
    <xf numFmtId="165" fontId="0" fillId="0" borderId="5" xfId="1" applyNumberFormat="1" applyFont="1" applyBorder="1" applyAlignment="1">
      <alignment horizontal="center"/>
    </xf>
    <xf numFmtId="0" fontId="0" fillId="0" borderId="0" xfId="0" quotePrefix="1"/>
    <xf numFmtId="0" fontId="4" fillId="5" borderId="7" xfId="0" applyFont="1" applyFill="1" applyBorder="1" applyAlignment="1">
      <alignment horizontal="center"/>
    </xf>
    <xf numFmtId="0" fontId="0" fillId="0" borderId="8" xfId="0" applyBorder="1"/>
    <xf numFmtId="166" fontId="0" fillId="6" borderId="9" xfId="0" applyNumberFormat="1" applyFill="1" applyBorder="1"/>
    <xf numFmtId="166" fontId="0" fillId="6" borderId="10" xfId="0" applyNumberFormat="1" applyFill="1" applyBorder="1"/>
    <xf numFmtId="166" fontId="0" fillId="6" borderId="11" xfId="0" applyNumberFormat="1" applyFill="1" applyBorder="1"/>
    <xf numFmtId="49" fontId="6" fillId="0" borderId="0" xfId="2" applyNumberFormat="1" applyFont="1" applyFill="1" applyBorder="1" applyAlignment="1">
      <alignment horizontal="right"/>
    </xf>
    <xf numFmtId="0" fontId="7" fillId="0" borderId="0" xfId="0" applyFont="1" applyAlignment="1">
      <alignment horizontal="right"/>
    </xf>
    <xf numFmtId="0" fontId="0" fillId="0" borderId="3" xfId="0" applyBorder="1"/>
    <xf numFmtId="0" fontId="0" fillId="0" borderId="5" xfId="0" applyBorder="1"/>
    <xf numFmtId="0" fontId="0" fillId="0" borderId="3" xfId="0" quotePrefix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quotePrefix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Border="1"/>
    <xf numFmtId="0" fontId="0" fillId="0" borderId="13" xfId="0" applyBorder="1"/>
    <xf numFmtId="0" fontId="0" fillId="0" borderId="14" xfId="0" applyBorder="1"/>
    <xf numFmtId="0" fontId="0" fillId="0" borderId="13" xfId="0" quotePrefix="1" applyBorder="1" applyAlignment="1">
      <alignment horizontal="center"/>
    </xf>
    <xf numFmtId="0" fontId="0" fillId="0" borderId="0" xfId="0" quotePrefix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Alignment="1">
      <alignment wrapText="1"/>
    </xf>
    <xf numFmtId="0" fontId="0" fillId="0" borderId="13" xfId="0" applyBorder="1" applyAlignment="1">
      <alignment wrapText="1"/>
    </xf>
    <xf numFmtId="0" fontId="0" fillId="0" borderId="15" xfId="0" applyFill="1" applyBorder="1" applyAlignment="1">
      <alignment wrapText="1"/>
    </xf>
    <xf numFmtId="0" fontId="0" fillId="0" borderId="16" xfId="0" applyBorder="1"/>
    <xf numFmtId="0" fontId="0" fillId="0" borderId="15" xfId="0" quotePrefix="1" applyBorder="1" applyAlignment="1">
      <alignment horizontal="center"/>
    </xf>
    <xf numFmtId="0" fontId="0" fillId="0" borderId="17" xfId="0" quotePrefix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applyFill="1"/>
    <xf numFmtId="167" fontId="7" fillId="0" borderId="0" xfId="0" applyNumberFormat="1" applyFont="1" applyAlignment="1">
      <alignment horizontal="right"/>
    </xf>
    <xf numFmtId="0" fontId="0" fillId="0" borderId="0" xfId="0" applyFill="1" applyBorder="1"/>
    <xf numFmtId="0" fontId="0" fillId="0" borderId="0" xfId="0" quotePrefix="1" applyFill="1"/>
    <xf numFmtId="166" fontId="0" fillId="0" borderId="0" xfId="0" applyNumberFormat="1" applyFill="1"/>
    <xf numFmtId="0" fontId="0" fillId="0" borderId="0" xfId="0" applyBorder="1" applyAlignment="1">
      <alignment wrapText="1"/>
    </xf>
    <xf numFmtId="0" fontId="0" fillId="0" borderId="16" xfId="0" quotePrefix="1" applyBorder="1" applyAlignment="1">
      <alignment horizontal="center"/>
    </xf>
    <xf numFmtId="0" fontId="0" fillId="0" borderId="15" xfId="0" applyBorder="1" applyAlignment="1">
      <alignment wrapText="1"/>
    </xf>
    <xf numFmtId="0" fontId="0" fillId="0" borderId="0" xfId="0" applyFill="1" applyBorder="1" applyAlignment="1">
      <alignment wrapText="1"/>
    </xf>
    <xf numFmtId="11" fontId="0" fillId="0" borderId="0" xfId="0" applyNumberFormat="1" applyFill="1"/>
    <xf numFmtId="11" fontId="0" fillId="0" borderId="0" xfId="0" applyNumberFormat="1" applyFill="1" applyBorder="1"/>
    <xf numFmtId="0" fontId="8" fillId="7" borderId="19" xfId="3" applyFill="1" applyBorder="1" applyAlignment="1">
      <alignment horizontal="center"/>
    </xf>
    <xf numFmtId="0" fontId="8" fillId="7" borderId="2" xfId="3" applyFill="1" applyBorder="1" applyAlignment="1"/>
    <xf numFmtId="0" fontId="8" fillId="7" borderId="1" xfId="3" applyFill="1" applyBorder="1" applyAlignment="1">
      <alignment horizontal="center" vertical="center"/>
    </xf>
    <xf numFmtId="0" fontId="8" fillId="7" borderId="2" xfId="3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20" xfId="0" applyBorder="1"/>
    <xf numFmtId="0" fontId="0" fillId="0" borderId="22" xfId="0" applyBorder="1"/>
    <xf numFmtId="2" fontId="0" fillId="0" borderId="23" xfId="0" applyNumberFormat="1" applyBorder="1"/>
    <xf numFmtId="0" fontId="0" fillId="0" borderId="24" xfId="0" applyBorder="1"/>
    <xf numFmtId="2" fontId="0" fillId="0" borderId="26" xfId="0" applyNumberFormat="1" applyBorder="1"/>
    <xf numFmtId="0" fontId="0" fillId="6" borderId="27" xfId="0" applyFill="1" applyBorder="1"/>
    <xf numFmtId="0" fontId="0" fillId="6" borderId="29" xfId="0" applyFill="1" applyBorder="1"/>
    <xf numFmtId="2" fontId="0" fillId="6" borderId="30" xfId="0" applyNumberFormat="1" applyFill="1" applyBorder="1"/>
    <xf numFmtId="0" fontId="0" fillId="8" borderId="1" xfId="0" applyFill="1" applyBorder="1" applyAlignment="1">
      <alignment horizontal="center" vertical="center"/>
    </xf>
    <xf numFmtId="0" fontId="8" fillId="8" borderId="19" xfId="3" applyFill="1" applyBorder="1" applyAlignment="1">
      <alignment horizontal="center" vertical="center"/>
    </xf>
    <xf numFmtId="167" fontId="8" fillId="8" borderId="2" xfId="3" applyNumberFormat="1" applyFill="1" applyBorder="1" applyAlignment="1">
      <alignment horizontal="center" vertical="center" wrapText="1"/>
    </xf>
    <xf numFmtId="2" fontId="8" fillId="8" borderId="31" xfId="3" applyNumberFormat="1" applyFill="1" applyBorder="1" applyAlignment="1">
      <alignment horizontal="center" vertical="center" wrapText="1"/>
    </xf>
    <xf numFmtId="0" fontId="8" fillId="0" borderId="24" xfId="4" applyBorder="1" applyAlignment="1"/>
    <xf numFmtId="167" fontId="8" fillId="0" borderId="26" xfId="3" applyNumberFormat="1" applyBorder="1" applyAlignment="1">
      <alignment vertical="center"/>
    </xf>
    <xf numFmtId="2" fontId="8" fillId="0" borderId="25" xfId="3" applyNumberFormat="1" applyBorder="1" applyAlignment="1">
      <alignment horizontal="right" wrapText="1"/>
    </xf>
    <xf numFmtId="2" fontId="8" fillId="0" borderId="25" xfId="3" applyNumberFormat="1" applyBorder="1" applyAlignment="1"/>
    <xf numFmtId="0" fontId="8" fillId="0" borderId="33" xfId="4" applyBorder="1" applyAlignment="1"/>
    <xf numFmtId="167" fontId="8" fillId="0" borderId="32" xfId="3" applyNumberFormat="1" applyBorder="1" applyAlignment="1">
      <alignment vertical="center"/>
    </xf>
    <xf numFmtId="2" fontId="8" fillId="0" borderId="34" xfId="3" applyNumberFormat="1" applyBorder="1" applyAlignment="1"/>
    <xf numFmtId="0" fontId="8" fillId="0" borderId="24" xfId="3" applyBorder="1" applyAlignment="1">
      <alignment horizontal="left"/>
    </xf>
    <xf numFmtId="167" fontId="8" fillId="0" borderId="26" xfId="3" applyNumberFormat="1" applyBorder="1" applyAlignment="1">
      <alignment horizontal="right" wrapText="1"/>
    </xf>
    <xf numFmtId="0" fontId="8" fillId="0" borderId="27" xfId="4" applyBorder="1" applyAlignment="1"/>
    <xf numFmtId="167" fontId="8" fillId="0" borderId="30" xfId="3" applyNumberFormat="1" applyBorder="1" applyAlignment="1">
      <alignment vertical="center"/>
    </xf>
    <xf numFmtId="2" fontId="8" fillId="0" borderId="28" xfId="3" applyNumberFormat="1" applyBorder="1" applyAlignment="1"/>
    <xf numFmtId="0" fontId="8" fillId="0" borderId="19" xfId="4" applyFill="1" applyBorder="1" applyAlignment="1"/>
    <xf numFmtId="167" fontId="8" fillId="0" borderId="1" xfId="3" applyNumberFormat="1" applyFill="1" applyBorder="1" applyAlignment="1">
      <alignment vertical="center"/>
    </xf>
    <xf numFmtId="0" fontId="0" fillId="0" borderId="31" xfId="0" applyBorder="1"/>
    <xf numFmtId="0" fontId="0" fillId="0" borderId="0" xfId="0" quotePrefix="1" applyAlignment="1">
      <alignment horizontal="center" vertical="center"/>
    </xf>
    <xf numFmtId="0" fontId="8" fillId="8" borderId="2" xfId="3" applyFill="1" applyBorder="1" applyAlignment="1">
      <alignment horizontal="center" vertical="center"/>
    </xf>
    <xf numFmtId="0" fontId="8" fillId="8" borderId="2" xfId="3" applyFill="1" applyBorder="1" applyAlignment="1">
      <alignment horizontal="center" vertical="center" wrapText="1"/>
    </xf>
    <xf numFmtId="2" fontId="8" fillId="8" borderId="2" xfId="3" applyNumberFormat="1" applyFill="1" applyBorder="1" applyAlignment="1">
      <alignment horizontal="center" vertical="center" wrapText="1"/>
    </xf>
    <xf numFmtId="0" fontId="8" fillId="0" borderId="22" xfId="3" applyBorder="1" applyAlignment="1">
      <alignment horizontal="center"/>
    </xf>
    <xf numFmtId="167" fontId="8" fillId="0" borderId="23" xfId="3" applyNumberFormat="1" applyBorder="1" applyAlignment="1">
      <alignment horizontal="center"/>
    </xf>
    <xf numFmtId="2" fontId="8" fillId="0" borderId="0" xfId="3" applyNumberFormat="1" applyBorder="1" applyAlignment="1">
      <alignment horizontal="center"/>
    </xf>
    <xf numFmtId="2" fontId="8" fillId="0" borderId="23" xfId="3" applyNumberFormat="1" applyBorder="1" applyAlignment="1">
      <alignment horizontal="center"/>
    </xf>
    <xf numFmtId="0" fontId="8" fillId="0" borderId="0" xfId="3" applyBorder="1" applyAlignment="1">
      <alignment horizontal="center"/>
    </xf>
    <xf numFmtId="167" fontId="8" fillId="0" borderId="26" xfId="3" applyNumberFormat="1" applyBorder="1" applyAlignment="1">
      <alignment horizontal="center"/>
    </xf>
    <xf numFmtId="2" fontId="8" fillId="0" borderId="26" xfId="3" applyNumberFormat="1" applyBorder="1" applyAlignment="1">
      <alignment horizontal="center"/>
    </xf>
    <xf numFmtId="0" fontId="8" fillId="0" borderId="0" xfId="3" applyBorder="1" applyAlignment="1">
      <alignment horizontal="left" vertical="top"/>
    </xf>
    <xf numFmtId="0" fontId="0" fillId="0" borderId="26" xfId="0" applyBorder="1"/>
    <xf numFmtId="2" fontId="0" fillId="0" borderId="0" xfId="0" applyNumberFormat="1" applyBorder="1" applyAlignment="1">
      <alignment horizontal="center"/>
    </xf>
    <xf numFmtId="2" fontId="0" fillId="0" borderId="26" xfId="0" applyNumberFormat="1" applyBorder="1" applyAlignment="1">
      <alignment horizontal="center"/>
    </xf>
    <xf numFmtId="0" fontId="8" fillId="0" borderId="26" xfId="3" applyBorder="1" applyAlignment="1"/>
    <xf numFmtId="0" fontId="8" fillId="0" borderId="23" xfId="3" applyBorder="1" applyAlignment="1">
      <alignment horizontal="center"/>
    </xf>
    <xf numFmtId="167" fontId="8" fillId="0" borderId="21" xfId="3" applyNumberFormat="1" applyBorder="1" applyAlignment="1">
      <alignment horizontal="center"/>
    </xf>
    <xf numFmtId="2" fontId="8" fillId="0" borderId="22" xfId="3" applyNumberFormat="1" applyBorder="1" applyAlignment="1">
      <alignment horizontal="center"/>
    </xf>
    <xf numFmtId="2" fontId="8" fillId="0" borderId="23" xfId="3" applyNumberFormat="1" applyFill="1" applyBorder="1" applyAlignment="1">
      <alignment horizontal="center"/>
    </xf>
    <xf numFmtId="2" fontId="8" fillId="0" borderId="21" xfId="3" applyNumberFormat="1" applyBorder="1" applyAlignment="1">
      <alignment horizontal="center"/>
    </xf>
    <xf numFmtId="0" fontId="8" fillId="0" borderId="26" xfId="3" applyBorder="1" applyAlignment="1">
      <alignment horizontal="left" vertical="top"/>
    </xf>
    <xf numFmtId="0" fontId="0" fillId="0" borderId="25" xfId="0" applyBorder="1"/>
    <xf numFmtId="2" fontId="0" fillId="0" borderId="25" xfId="0" applyNumberFormat="1" applyBorder="1" applyAlignment="1">
      <alignment horizontal="center"/>
    </xf>
    <xf numFmtId="0" fontId="8" fillId="0" borderId="26" xfId="3" applyBorder="1" applyAlignment="1">
      <alignment horizontal="center"/>
    </xf>
    <xf numFmtId="0" fontId="8" fillId="0" borderId="30" xfId="3" applyBorder="1" applyAlignment="1">
      <alignment horizontal="center"/>
    </xf>
    <xf numFmtId="0" fontId="0" fillId="0" borderId="28" xfId="0" applyBorder="1"/>
    <xf numFmtId="2" fontId="0" fillId="0" borderId="29" xfId="0" applyNumberFormat="1" applyBorder="1" applyAlignment="1">
      <alignment horizontal="center"/>
    </xf>
    <xf numFmtId="2" fontId="0" fillId="0" borderId="30" xfId="0" applyNumberFormat="1" applyBorder="1" applyAlignment="1">
      <alignment horizontal="center"/>
    </xf>
    <xf numFmtId="2" fontId="0" fillId="0" borderId="28" xfId="0" applyNumberFormat="1" applyBorder="1" applyAlignment="1">
      <alignment horizontal="center"/>
    </xf>
    <xf numFmtId="49" fontId="8" fillId="5" borderId="1" xfId="3" applyNumberFormat="1" applyFill="1" applyBorder="1" applyAlignment="1">
      <alignment horizontal="center" vertical="center" wrapText="1"/>
    </xf>
    <xf numFmtId="0" fontId="8" fillId="9" borderId="2" xfId="3" applyFill="1" applyBorder="1" applyAlignment="1">
      <alignment horizontal="center" vertical="center"/>
    </xf>
    <xf numFmtId="0" fontId="8" fillId="9" borderId="2" xfId="3" applyFill="1" applyBorder="1" applyAlignment="1"/>
    <xf numFmtId="0" fontId="8" fillId="9" borderId="2" xfId="3" applyFill="1" applyBorder="1" applyAlignment="1">
      <alignment horizontal="center"/>
    </xf>
    <xf numFmtId="2" fontId="8" fillId="9" borderId="1" xfId="3" applyNumberFormat="1" applyFill="1" applyBorder="1" applyAlignment="1">
      <alignment horizontal="center" vertical="center"/>
    </xf>
    <xf numFmtId="0" fontId="8" fillId="8" borderId="1" xfId="3" applyFill="1" applyBorder="1" applyAlignment="1">
      <alignment horizontal="center" vertical="center"/>
    </xf>
    <xf numFmtId="167" fontId="8" fillId="8" borderId="1" xfId="3" applyNumberFormat="1" applyFill="1" applyBorder="1" applyAlignment="1">
      <alignment horizontal="center" vertical="center" wrapText="1"/>
    </xf>
    <xf numFmtId="2" fontId="8" fillId="8" borderId="1" xfId="3" applyNumberFormat="1" applyFill="1" applyBorder="1" applyAlignment="1">
      <alignment horizontal="center" vertical="center" wrapText="1"/>
    </xf>
    <xf numFmtId="0" fontId="8" fillId="0" borderId="1" xfId="4" applyBorder="1" applyAlignment="1"/>
    <xf numFmtId="167" fontId="8" fillId="0" borderId="1" xfId="3" applyNumberFormat="1" applyBorder="1" applyAlignment="1">
      <alignment vertical="center"/>
    </xf>
    <xf numFmtId="2" fontId="8" fillId="0" borderId="1" xfId="3" applyNumberFormat="1" applyBorder="1" applyAlignment="1"/>
    <xf numFmtId="0" fontId="0" fillId="0" borderId="0" xfId="0" applyBorder="1" applyAlignment="1">
      <alignment horizontal="center" vertical="center"/>
    </xf>
    <xf numFmtId="0" fontId="8" fillId="0" borderId="19" xfId="4" applyBorder="1" applyAlignment="1"/>
    <xf numFmtId="0" fontId="8" fillId="0" borderId="2" xfId="3" applyFill="1" applyBorder="1" applyAlignment="1">
      <alignment horizontal="center" vertical="center"/>
    </xf>
    <xf numFmtId="0" fontId="8" fillId="8" borderId="1" xfId="3" applyFill="1" applyBorder="1" applyAlignment="1">
      <alignment horizontal="center" vertical="center" wrapText="1"/>
    </xf>
    <xf numFmtId="0" fontId="8" fillId="0" borderId="1" xfId="3" applyBorder="1" applyAlignment="1">
      <alignment horizontal="center" wrapText="1"/>
    </xf>
    <xf numFmtId="167" fontId="8" fillId="0" borderId="1" xfId="3" applyNumberFormat="1" applyBorder="1" applyAlignment="1">
      <alignment horizontal="center"/>
    </xf>
    <xf numFmtId="2" fontId="8" fillId="0" borderId="1" xfId="3" applyNumberFormat="1" applyBorder="1" applyAlignment="1">
      <alignment horizontal="center"/>
    </xf>
    <xf numFmtId="0" fontId="0" fillId="10" borderId="9" xfId="0" applyFill="1" applyBorder="1"/>
    <xf numFmtId="166" fontId="0" fillId="10" borderId="10" xfId="0" applyNumberFormat="1" applyFill="1" applyBorder="1"/>
    <xf numFmtId="0" fontId="0" fillId="10" borderId="10" xfId="0" applyFill="1" applyBorder="1"/>
    <xf numFmtId="0" fontId="0" fillId="12" borderId="7" xfId="0" applyFill="1" applyBorder="1" applyAlignment="1">
      <alignment wrapText="1"/>
    </xf>
    <xf numFmtId="0" fontId="0" fillId="0" borderId="35" xfId="0" applyBorder="1" applyAlignment="1">
      <alignment wrapText="1"/>
    </xf>
    <xf numFmtId="11" fontId="0" fillId="0" borderId="0" xfId="0" applyNumberFormat="1" applyBorder="1"/>
    <xf numFmtId="0" fontId="0" fillId="0" borderId="0" xfId="0" applyBorder="1" applyAlignment="1"/>
    <xf numFmtId="0" fontId="3" fillId="0" borderId="0" xfId="0" applyFont="1" applyFill="1" applyBorder="1" applyAlignment="1">
      <alignment horizontal="center" vertical="center" textRotation="90"/>
    </xf>
    <xf numFmtId="0" fontId="0" fillId="0" borderId="0" xfId="0" applyNumberFormat="1"/>
    <xf numFmtId="11" fontId="0" fillId="0" borderId="0" xfId="0" applyNumberFormat="1"/>
    <xf numFmtId="0" fontId="3" fillId="4" borderId="6" xfId="0" applyFont="1" applyFill="1" applyBorder="1" applyAlignment="1">
      <alignment horizontal="center" vertical="center" textRotation="90"/>
    </xf>
    <xf numFmtId="0" fontId="3" fillId="4" borderId="12" xfId="0" applyFont="1" applyFill="1" applyBorder="1" applyAlignment="1">
      <alignment horizontal="center" vertical="center" textRotation="90"/>
    </xf>
    <xf numFmtId="0" fontId="3" fillId="4" borderId="18" xfId="0" applyFont="1" applyFill="1" applyBorder="1" applyAlignment="1">
      <alignment horizontal="center" vertical="center" textRotation="90"/>
    </xf>
    <xf numFmtId="0" fontId="9" fillId="4" borderId="6" xfId="0" applyFont="1" applyFill="1" applyBorder="1" applyAlignment="1">
      <alignment horizontal="center" vertical="center" textRotation="90"/>
    </xf>
    <xf numFmtId="0" fontId="9" fillId="4" borderId="12" xfId="0" applyFont="1" applyFill="1" applyBorder="1" applyAlignment="1">
      <alignment horizontal="center" vertical="center" textRotation="90"/>
    </xf>
    <xf numFmtId="0" fontId="9" fillId="4" borderId="18" xfId="0" applyFont="1" applyFill="1" applyBorder="1" applyAlignment="1">
      <alignment horizontal="center" vertical="center" textRotation="90"/>
    </xf>
    <xf numFmtId="0" fontId="4" fillId="11" borderId="6" xfId="0" applyFont="1" applyFill="1" applyBorder="1" applyAlignment="1">
      <alignment horizontal="center" vertical="center" textRotation="90"/>
    </xf>
    <xf numFmtId="0" fontId="4" fillId="11" borderId="12" xfId="0" applyFont="1" applyFill="1" applyBorder="1" applyAlignment="1">
      <alignment horizontal="center" vertical="center" textRotation="90"/>
    </xf>
    <xf numFmtId="0" fontId="4" fillId="11" borderId="18" xfId="0" applyFont="1" applyFill="1" applyBorder="1" applyAlignment="1">
      <alignment horizontal="center" vertical="center" textRotation="90"/>
    </xf>
    <xf numFmtId="0" fontId="0" fillId="0" borderId="0" xfId="0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67" fontId="8" fillId="0" borderId="23" xfId="3" applyNumberFormat="1" applyBorder="1" applyAlignment="1">
      <alignment horizontal="center" vertical="center" wrapText="1"/>
    </xf>
    <xf numFmtId="167" fontId="8" fillId="0" borderId="26" xfId="3" applyNumberFormat="1" applyBorder="1" applyAlignment="1">
      <alignment horizontal="center" vertical="center" wrapText="1"/>
    </xf>
    <xf numFmtId="49" fontId="8" fillId="0" borderId="20" xfId="3" applyNumberFormat="1" applyBorder="1" applyAlignment="1">
      <alignment horizontal="center" vertical="center" wrapText="1"/>
    </xf>
    <xf numFmtId="49" fontId="8" fillId="0" borderId="24" xfId="3" applyNumberFormat="1" applyBorder="1" applyAlignment="1">
      <alignment horizontal="center" vertical="center" wrapText="1"/>
    </xf>
    <xf numFmtId="49" fontId="8" fillId="0" borderId="27" xfId="3" applyNumberFormat="1" applyBorder="1" applyAlignment="1">
      <alignment horizontal="center" vertical="center" wrapText="1"/>
    </xf>
    <xf numFmtId="167" fontId="0" fillId="5" borderId="20" xfId="0" applyNumberFormat="1" applyFill="1" applyBorder="1" applyAlignment="1">
      <alignment horizontal="center" vertical="center" wrapText="1"/>
    </xf>
    <xf numFmtId="167" fontId="0" fillId="5" borderId="21" xfId="0" applyNumberFormat="1" applyFill="1" applyBorder="1" applyAlignment="1">
      <alignment horizontal="center" vertical="center" wrapText="1"/>
    </xf>
    <xf numFmtId="167" fontId="0" fillId="5" borderId="24" xfId="0" applyNumberFormat="1" applyFill="1" applyBorder="1" applyAlignment="1">
      <alignment horizontal="center" vertical="center" wrapText="1"/>
    </xf>
    <xf numFmtId="167" fontId="0" fillId="5" borderId="25" xfId="0" applyNumberFormat="1" applyFill="1" applyBorder="1" applyAlignment="1">
      <alignment horizontal="center" vertical="center" wrapText="1"/>
    </xf>
    <xf numFmtId="167" fontId="0" fillId="5" borderId="27" xfId="0" applyNumberFormat="1" applyFill="1" applyBorder="1" applyAlignment="1">
      <alignment horizontal="center" vertical="center" wrapText="1"/>
    </xf>
    <xf numFmtId="167" fontId="0" fillId="5" borderId="28" xfId="0" applyNumberForma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8" fillId="8" borderId="2" xfId="3" applyFill="1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2" fontId="8" fillId="0" borderId="20" xfId="3" applyNumberFormat="1" applyFill="1" applyBorder="1" applyAlignment="1">
      <alignment horizontal="center" vertical="center"/>
    </xf>
    <xf numFmtId="2" fontId="8" fillId="0" borderId="21" xfId="3" applyNumberFormat="1" applyFill="1" applyBorder="1" applyAlignment="1">
      <alignment horizontal="center" vertical="center"/>
    </xf>
    <xf numFmtId="2" fontId="8" fillId="0" borderId="24" xfId="3" applyNumberFormat="1" applyFill="1" applyBorder="1" applyAlignment="1">
      <alignment horizontal="center" vertical="center"/>
    </xf>
    <xf numFmtId="2" fontId="8" fillId="0" borderId="25" xfId="3" applyNumberFormat="1" applyFill="1" applyBorder="1" applyAlignment="1">
      <alignment horizontal="center" vertical="center"/>
    </xf>
    <xf numFmtId="2" fontId="8" fillId="0" borderId="27" xfId="3" applyNumberFormat="1" applyFill="1" applyBorder="1" applyAlignment="1">
      <alignment horizontal="center" vertical="center"/>
    </xf>
    <xf numFmtId="2" fontId="8" fillId="0" borderId="28" xfId="3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8" borderId="1" xfId="3" applyFill="1" applyBorder="1" applyAlignment="1">
      <alignment horizontal="center" vertical="center" wrapText="1"/>
    </xf>
    <xf numFmtId="2" fontId="8" fillId="0" borderId="1" xfId="3" applyNumberFormat="1" applyFill="1" applyBorder="1" applyAlignment="1">
      <alignment horizontal="center" vertical="center"/>
    </xf>
    <xf numFmtId="0" fontId="8" fillId="0" borderId="1" xfId="3" applyFill="1" applyBorder="1" applyAlignment="1">
      <alignment horizontal="center" vertical="center"/>
    </xf>
  </cellXfs>
  <cellStyles count="5">
    <cellStyle name="Обычный" xfId="0" builtinId="0"/>
    <cellStyle name="Обычный 2" xfId="3"/>
    <cellStyle name="Обычный 3" xfId="4"/>
    <cellStyle name="Обычный_Лист1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t.rolfcorp.ru\sfc\CFS\AC-Sever\&#1048;&#1085;&#1078;&#1077;&#1085;&#1077;&#1088;&#1085;&#1072;&#1103;_&#1075;&#1088;&#1091;&#1087;&#1087;&#1072;\025_&#1064;&#1080;&#1096;&#1082;&#1080;&#1085;\&#1079;.&#1095;._&#1080;_&#1094;&#1077;&#1085;&#1099;\&#1057;&#1090;&#1086;&#1080;&#1084;&#1086;&#1089;&#1090;&#1100;%20&#1085;&#1086;&#1088;&#1084;&#1086;-&#1095;&#1072;&#1089;&#1072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t.rolfcorp.ru\sfc\CFS\AC-Sever\&#1048;&#1085;&#1078;&#1077;&#1085;&#1077;&#1088;&#1085;&#1072;&#1103;_&#1075;&#1088;&#1091;&#1087;&#1087;&#1072;\025_&#1064;&#1080;&#1096;&#1082;&#1080;&#1085;\&#1079;.&#1095;._&#1080;_&#1094;&#1077;&#1085;&#1099;\NEW\&#1047;&#1072;&#1087;&#1095;&#1072;&#1089;&#1090;&#1080;%20&#1080;%20&#1094;&#1077;&#1085;&#1099;%20NEW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  <sheetName val="Стоимость нормо-часа"/>
    </sheetNames>
    <sheetDataSet>
      <sheetData sheetId="0">
        <row r="2">
          <cell r="A2">
            <v>4950</v>
          </cell>
          <cell r="D2">
            <v>4950</v>
          </cell>
        </row>
      </sheetData>
      <sheetData sheetId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апчасти_и_цены_NEW"/>
    </sheetNames>
    <sheetDataSet>
      <sheetData sheetId="0">
        <row r="2">
          <cell r="C2">
            <v>1000</v>
          </cell>
        </row>
        <row r="3">
          <cell r="C3">
            <v>290</v>
          </cell>
        </row>
        <row r="4">
          <cell r="C4">
            <v>550</v>
          </cell>
        </row>
        <row r="16">
          <cell r="C16">
            <v>1340</v>
          </cell>
        </row>
        <row r="17">
          <cell r="C17">
            <v>1232</v>
          </cell>
        </row>
        <row r="79">
          <cell r="C79">
            <v>1500</v>
          </cell>
        </row>
        <row r="315">
          <cell r="C315">
            <v>278</v>
          </cell>
        </row>
        <row r="316">
          <cell r="C316">
            <v>223</v>
          </cell>
        </row>
        <row r="342">
          <cell r="C342">
            <v>20928</v>
          </cell>
        </row>
        <row r="343">
          <cell r="C343">
            <v>2833</v>
          </cell>
        </row>
        <row r="344">
          <cell r="C344">
            <v>22676</v>
          </cell>
        </row>
        <row r="345">
          <cell r="C345">
            <v>2833</v>
          </cell>
        </row>
        <row r="346">
          <cell r="C346">
            <v>18436</v>
          </cell>
        </row>
        <row r="347">
          <cell r="C347">
            <v>16414</v>
          </cell>
        </row>
        <row r="348">
          <cell r="C348">
            <v>417</v>
          </cell>
        </row>
        <row r="349">
          <cell r="C349">
            <v>195</v>
          </cell>
        </row>
        <row r="350">
          <cell r="C350">
            <v>195</v>
          </cell>
        </row>
        <row r="351">
          <cell r="C351">
            <v>417</v>
          </cell>
        </row>
        <row r="359">
          <cell r="C359">
            <v>86501</v>
          </cell>
        </row>
        <row r="360">
          <cell r="C360">
            <v>61735</v>
          </cell>
        </row>
        <row r="361">
          <cell r="C361">
            <v>3408</v>
          </cell>
        </row>
        <row r="362">
          <cell r="C362">
            <v>195</v>
          </cell>
        </row>
        <row r="363">
          <cell r="C363">
            <v>417</v>
          </cell>
        </row>
        <row r="364">
          <cell r="C364">
            <v>195</v>
          </cell>
        </row>
        <row r="365">
          <cell r="C365">
            <v>417</v>
          </cell>
        </row>
        <row r="377">
          <cell r="C377">
            <v>4900</v>
          </cell>
        </row>
        <row r="378">
          <cell r="C378">
            <v>1982</v>
          </cell>
        </row>
        <row r="379">
          <cell r="C379">
            <v>3632</v>
          </cell>
        </row>
        <row r="434">
          <cell r="C434">
            <v>6239</v>
          </cell>
        </row>
        <row r="435">
          <cell r="C435">
            <v>10389</v>
          </cell>
        </row>
        <row r="436">
          <cell r="C436">
            <v>5362</v>
          </cell>
        </row>
        <row r="437">
          <cell r="C437">
            <v>1007</v>
          </cell>
        </row>
        <row r="438">
          <cell r="C438">
            <v>6239</v>
          </cell>
        </row>
        <row r="439">
          <cell r="C439">
            <v>1775</v>
          </cell>
        </row>
        <row r="440">
          <cell r="C440">
            <v>5362</v>
          </cell>
        </row>
        <row r="441">
          <cell r="C441">
            <v>3043</v>
          </cell>
        </row>
        <row r="442">
          <cell r="C442">
            <v>6778</v>
          </cell>
        </row>
        <row r="443">
          <cell r="C443">
            <v>5390</v>
          </cell>
        </row>
        <row r="444">
          <cell r="C444">
            <v>1704</v>
          </cell>
        </row>
        <row r="445">
          <cell r="C445">
            <v>1226</v>
          </cell>
        </row>
        <row r="446">
          <cell r="C446">
            <v>250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"/>
  <sheetViews>
    <sheetView tabSelected="1" workbookViewId="0"/>
  </sheetViews>
  <sheetFormatPr defaultRowHeight="15" x14ac:dyDescent="0.25"/>
  <cols>
    <col min="1" max="1" width="33.42578125" customWidth="1"/>
    <col min="2" max="2" width="2.42578125" customWidth="1"/>
    <col min="3" max="5" width="9.5703125" bestFit="1" customWidth="1"/>
    <col min="6" max="6" width="10.28515625" bestFit="1" customWidth="1"/>
    <col min="7" max="8" width="9.5703125" bestFit="1" customWidth="1"/>
    <col min="9" max="10" width="10.5703125" bestFit="1" customWidth="1"/>
    <col min="11" max="12" width="2" customWidth="1"/>
    <col min="13" max="13" width="2.140625" customWidth="1"/>
    <col min="14" max="14" width="3.7109375" customWidth="1"/>
    <col min="15" max="15" width="14.7109375" customWidth="1"/>
    <col min="16" max="16" width="12.42578125" bestFit="1" customWidth="1"/>
    <col min="17" max="17" width="2" bestFit="1" customWidth="1"/>
    <col min="18" max="18" width="3.42578125" bestFit="1" customWidth="1"/>
    <col min="19" max="19" width="2.140625" customWidth="1"/>
    <col min="21" max="21" width="17.5703125" customWidth="1"/>
    <col min="22" max="22" width="12.140625" customWidth="1"/>
    <col min="23" max="23" width="3.7109375" bestFit="1" customWidth="1"/>
    <col min="24" max="24" width="3.140625" customWidth="1"/>
    <col min="25" max="25" width="8.28515625" customWidth="1"/>
    <col min="26" max="26" width="3.7109375" customWidth="1"/>
    <col min="27" max="27" width="29" customWidth="1"/>
    <col min="28" max="28" width="4" bestFit="1" customWidth="1"/>
    <col min="29" max="29" width="4.28515625" bestFit="1" customWidth="1"/>
    <col min="31" max="31" width="23.7109375" bestFit="1" customWidth="1"/>
    <col min="32" max="32" width="4" customWidth="1"/>
    <col min="33" max="33" width="3.85546875" customWidth="1"/>
    <col min="34" max="34" width="8.42578125" customWidth="1"/>
    <col min="35" max="35" width="3.140625" customWidth="1"/>
    <col min="36" max="36" width="31.140625" bestFit="1" customWidth="1"/>
    <col min="37" max="37" width="13.7109375" bestFit="1" customWidth="1"/>
    <col min="38" max="38" width="4.5703125" customWidth="1"/>
    <col min="39" max="39" width="3.42578125" bestFit="1" customWidth="1"/>
    <col min="40" max="40" width="1.42578125" customWidth="1"/>
  </cols>
  <sheetData>
    <row r="1" spans="1:41" ht="19.5" thickBot="1" x14ac:dyDescent="0.3">
      <c r="O1" s="1" t="s">
        <v>0</v>
      </c>
      <c r="P1" s="2">
        <f>[1]Лист1!$A$2</f>
        <v>4950</v>
      </c>
      <c r="U1" s="3"/>
      <c r="V1" s="4"/>
      <c r="W1" s="4"/>
      <c r="X1" s="5"/>
      <c r="Y1" s="6"/>
      <c r="Z1" s="7"/>
      <c r="AD1" s="8"/>
      <c r="AE1" s="8"/>
      <c r="AF1" s="8"/>
      <c r="AG1" s="8"/>
      <c r="AI1" s="9"/>
    </row>
    <row r="2" spans="1:41" ht="15.75" thickBot="1" x14ac:dyDescent="0.3">
      <c r="C2" s="10">
        <v>15000</v>
      </c>
      <c r="D2" s="11">
        <v>30000</v>
      </c>
      <c r="E2" s="11">
        <v>45000</v>
      </c>
      <c r="F2" s="11">
        <v>60000</v>
      </c>
      <c r="G2" s="11">
        <v>75000</v>
      </c>
      <c r="H2" s="11">
        <v>90000</v>
      </c>
      <c r="I2" s="11">
        <v>105000</v>
      </c>
      <c r="J2" s="12">
        <v>120000</v>
      </c>
      <c r="O2" s="20"/>
      <c r="P2" s="20"/>
      <c r="Z2" s="145" t="s">
        <v>1</v>
      </c>
      <c r="AA2" t="s">
        <v>2</v>
      </c>
      <c r="AB2" s="44">
        <v>1</v>
      </c>
      <c r="AC2" t="s">
        <v>3</v>
      </c>
      <c r="AD2" s="8">
        <f>AB2*P1</f>
        <v>4950</v>
      </c>
      <c r="AE2" s="8"/>
      <c r="AF2" s="8"/>
      <c r="AG2" s="8"/>
      <c r="AI2" s="145" t="s">
        <v>4</v>
      </c>
      <c r="AJ2" t="s">
        <v>5</v>
      </c>
      <c r="AK2" s="13" t="s">
        <v>27</v>
      </c>
      <c r="AL2" s="44">
        <v>7</v>
      </c>
      <c r="AM2" t="s">
        <v>6</v>
      </c>
      <c r="AN2" s="44">
        <f>[2]Запчасти_и_цены_NEW!$C$79</f>
        <v>1500</v>
      </c>
      <c r="AO2">
        <f>AN2*AL2</f>
        <v>10500</v>
      </c>
    </row>
    <row r="3" spans="1:41" ht="16.5" thickBot="1" x14ac:dyDescent="0.3">
      <c r="A3" s="14" t="s">
        <v>21</v>
      </c>
      <c r="B3" s="15"/>
      <c r="C3" s="16">
        <f>T4+Y1+AD2+AD4+AO2+AO3+AO4+AO5+AO6+AO7</f>
        <v>25229</v>
      </c>
      <c r="D3" s="17">
        <f>T4+T5+T6+Y1+AD3+AD4+AD5+AH5+AD6+AO2+AO3+AO4+AO5+AO6+AO7+AO8+AO9</f>
        <v>50482</v>
      </c>
      <c r="E3" s="17">
        <f>T4+Y1+AD2+AD4+AO2+AO3+AO4+AO5+AO6+AO7</f>
        <v>25229</v>
      </c>
      <c r="F3" s="17">
        <f>T4+T5+T6+Y1+AD3+AD4+AD5+AH5+AD6+AO2+AO3+AO4+AO5+AO6+AO7+AO8+AO9</f>
        <v>50482</v>
      </c>
      <c r="G3" s="17">
        <f>T4+Y1+AD2+AD4+AO2+AO3+AO4+AO5+AO6+AO7</f>
        <v>25229</v>
      </c>
      <c r="H3" s="17">
        <f>T4+T5+T6+Y1+AD3+AD4+AD5+AH5+AD6+AO2+AO3+AO4+AO5+AO6+AO7+AO8+AO9</f>
        <v>50482</v>
      </c>
      <c r="I3" s="17">
        <f>T4+Y1+AD2+AD4+AO2+AO3+AO4+AO5+AO6+AO7</f>
        <v>25229</v>
      </c>
      <c r="J3" s="18">
        <f>T4+T5+T6+Y1+AD3+AD4+AD5+AH5+AD6+AO2+AO3+AO4+AO5+AO6+AO7+AO8+AO9</f>
        <v>50482</v>
      </c>
      <c r="O3" s="19"/>
      <c r="P3" s="20"/>
      <c r="Z3" s="146"/>
      <c r="AA3" t="s">
        <v>32</v>
      </c>
      <c r="AB3" s="44">
        <v>1.8</v>
      </c>
      <c r="AC3" t="s">
        <v>3</v>
      </c>
      <c r="AD3" s="8">
        <f>AB3*P1</f>
        <v>8910</v>
      </c>
      <c r="AE3" s="8"/>
      <c r="AF3" s="8"/>
      <c r="AG3" s="8"/>
      <c r="AI3" s="146"/>
      <c r="AJ3" t="s">
        <v>7</v>
      </c>
      <c r="AK3" s="47" t="s">
        <v>118</v>
      </c>
      <c r="AL3">
        <v>1</v>
      </c>
      <c r="AM3" t="s">
        <v>8</v>
      </c>
      <c r="AO3" s="48">
        <f>[2]Запчасти_и_цены_NEW!$C$444</f>
        <v>1704</v>
      </c>
    </row>
    <row r="4" spans="1:41" ht="30" x14ac:dyDescent="0.25">
      <c r="A4" s="21" t="s">
        <v>9</v>
      </c>
      <c r="B4" s="22"/>
      <c r="C4" s="23" t="s">
        <v>22</v>
      </c>
      <c r="D4" s="24" t="s">
        <v>22</v>
      </c>
      <c r="E4" s="25" t="s">
        <v>22</v>
      </c>
      <c r="F4" s="24" t="s">
        <v>22</v>
      </c>
      <c r="G4" s="25" t="s">
        <v>22</v>
      </c>
      <c r="H4" s="24" t="s">
        <v>22</v>
      </c>
      <c r="I4" s="25" t="s">
        <v>22</v>
      </c>
      <c r="J4" s="26" t="s">
        <v>22</v>
      </c>
      <c r="N4" s="145" t="s">
        <v>11</v>
      </c>
      <c r="O4" s="27" t="s">
        <v>12</v>
      </c>
      <c r="P4" s="44" t="s">
        <v>105</v>
      </c>
      <c r="Q4">
        <v>1</v>
      </c>
      <c r="R4" t="s">
        <v>8</v>
      </c>
      <c r="T4" s="44">
        <f>[2]Запчасти_и_цены_NEW!$C$434</f>
        <v>6239</v>
      </c>
      <c r="Z4" s="146"/>
      <c r="AA4" s="28" t="s">
        <v>28</v>
      </c>
      <c r="AB4" s="44">
        <v>0.1</v>
      </c>
      <c r="AC4" s="28" t="s">
        <v>3</v>
      </c>
      <c r="AD4" s="8">
        <f>AB4*P1</f>
        <v>495</v>
      </c>
      <c r="AE4" s="8"/>
      <c r="AF4" s="8"/>
      <c r="AG4" s="8"/>
      <c r="AI4" s="146"/>
      <c r="AJ4" t="s">
        <v>13</v>
      </c>
      <c r="AK4" s="44" t="s">
        <v>25</v>
      </c>
      <c r="AL4">
        <v>1</v>
      </c>
      <c r="AM4" t="s">
        <v>8</v>
      </c>
      <c r="AO4" s="48">
        <f>[2]Запчасти_и_цены_NEW!$C$315</f>
        <v>278</v>
      </c>
    </row>
    <row r="5" spans="1:41" ht="30" x14ac:dyDescent="0.25">
      <c r="A5" s="29" t="s">
        <v>23</v>
      </c>
      <c r="B5" s="30"/>
      <c r="C5" s="31" t="s">
        <v>10</v>
      </c>
      <c r="D5" s="32" t="s">
        <v>22</v>
      </c>
      <c r="E5" s="32" t="s">
        <v>10</v>
      </c>
      <c r="F5" s="33" t="s">
        <v>22</v>
      </c>
      <c r="G5" s="32" t="s">
        <v>10</v>
      </c>
      <c r="H5" s="33" t="s">
        <v>22</v>
      </c>
      <c r="I5" s="32" t="s">
        <v>10</v>
      </c>
      <c r="J5" s="34" t="s">
        <v>22</v>
      </c>
      <c r="N5" s="146"/>
      <c r="O5" s="27" t="s">
        <v>24</v>
      </c>
      <c r="P5" s="44" t="s">
        <v>115</v>
      </c>
      <c r="Q5">
        <v>1</v>
      </c>
      <c r="R5" t="s">
        <v>8</v>
      </c>
      <c r="T5" s="44">
        <f>[2]Запчасти_и_цены_NEW!$C$435</f>
        <v>10389</v>
      </c>
      <c r="U5" t="s">
        <v>116</v>
      </c>
      <c r="V5" t="s">
        <v>117</v>
      </c>
      <c r="W5">
        <v>1</v>
      </c>
      <c r="X5" t="s">
        <v>8</v>
      </c>
      <c r="Y5">
        <f>[2]Запчасти_и_цены_NEW!$C$437</f>
        <v>1007</v>
      </c>
      <c r="Z5" s="146"/>
      <c r="AA5" s="46" t="s">
        <v>29</v>
      </c>
      <c r="AB5" s="44">
        <v>0.4</v>
      </c>
      <c r="AC5" t="s">
        <v>3</v>
      </c>
      <c r="AD5" s="8">
        <f>AB5*P1</f>
        <v>1980</v>
      </c>
      <c r="AE5" t="s">
        <v>104</v>
      </c>
      <c r="AF5">
        <v>0.1</v>
      </c>
      <c r="AG5" t="s">
        <v>3</v>
      </c>
      <c r="AH5" s="8">
        <f>AF5*P1</f>
        <v>495</v>
      </c>
      <c r="AI5" s="146"/>
      <c r="AJ5" s="35" t="s">
        <v>20</v>
      </c>
      <c r="AK5" t="s">
        <v>26</v>
      </c>
      <c r="AL5">
        <v>1</v>
      </c>
      <c r="AM5" t="s">
        <v>8</v>
      </c>
      <c r="AO5" s="44">
        <f>[2]Запчасти_и_цены_NEW!$C$316</f>
        <v>223</v>
      </c>
    </row>
    <row r="6" spans="1:41" ht="30" x14ac:dyDescent="0.25">
      <c r="A6" s="36" t="s">
        <v>14</v>
      </c>
      <c r="B6" s="30"/>
      <c r="C6" s="31" t="s">
        <v>10</v>
      </c>
      <c r="D6" s="33" t="s">
        <v>22</v>
      </c>
      <c r="E6" s="32" t="s">
        <v>10</v>
      </c>
      <c r="F6" s="33" t="s">
        <v>22</v>
      </c>
      <c r="G6" s="32" t="s">
        <v>10</v>
      </c>
      <c r="H6" s="33" t="s">
        <v>22</v>
      </c>
      <c r="I6" s="32" t="s">
        <v>10</v>
      </c>
      <c r="J6" s="34" t="s">
        <v>22</v>
      </c>
      <c r="N6" s="146"/>
      <c r="O6" s="27" t="s">
        <v>15</v>
      </c>
      <c r="P6" s="44" t="s">
        <v>107</v>
      </c>
      <c r="Q6">
        <v>1</v>
      </c>
      <c r="R6" t="s">
        <v>8</v>
      </c>
      <c r="T6" s="44">
        <f>[2]Запчасти_и_цены_NEW!$C$436</f>
        <v>5362</v>
      </c>
      <c r="Z6" s="146"/>
      <c r="AA6" t="s">
        <v>16</v>
      </c>
      <c r="AB6" s="44">
        <v>0.1</v>
      </c>
      <c r="AC6" t="s">
        <v>3</v>
      </c>
      <c r="AD6" s="8">
        <f>AB6*P1</f>
        <v>495</v>
      </c>
      <c r="AE6" s="8"/>
      <c r="AF6" s="8"/>
      <c r="AG6" s="8"/>
      <c r="AI6" s="146"/>
      <c r="AJ6" t="s">
        <v>17</v>
      </c>
      <c r="AK6" s="13" t="s">
        <v>18</v>
      </c>
      <c r="AL6">
        <v>1</v>
      </c>
      <c r="AM6" t="s">
        <v>8</v>
      </c>
      <c r="AO6" s="8">
        <f>[2]Запчасти_и_цены_NEW!$C$3</f>
        <v>290</v>
      </c>
    </row>
    <row r="7" spans="1:41" ht="15.75" thickBot="1" x14ac:dyDescent="0.3">
      <c r="A7" s="37"/>
      <c r="B7" s="38"/>
      <c r="C7" s="39"/>
      <c r="D7" s="40"/>
      <c r="E7" s="40"/>
      <c r="F7" s="41"/>
      <c r="G7" s="40"/>
      <c r="H7" s="40"/>
      <c r="I7" s="40"/>
      <c r="J7" s="42"/>
      <c r="N7" s="147"/>
      <c r="O7" s="27"/>
      <c r="P7" s="28"/>
      <c r="Q7" s="28"/>
      <c r="R7" s="28"/>
      <c r="S7" s="28"/>
      <c r="T7" s="28"/>
      <c r="U7" s="49"/>
      <c r="V7" s="28"/>
      <c r="W7" s="28"/>
      <c r="X7" s="28"/>
      <c r="Y7" s="28"/>
      <c r="Z7" s="147"/>
      <c r="AD7" s="8"/>
      <c r="AE7" s="8"/>
      <c r="AF7" s="8"/>
      <c r="AG7" s="8"/>
      <c r="AI7" s="147"/>
      <c r="AJ7" t="s">
        <v>19</v>
      </c>
      <c r="AK7" s="43" t="s">
        <v>10</v>
      </c>
      <c r="AL7">
        <v>1</v>
      </c>
      <c r="AM7" t="s">
        <v>8</v>
      </c>
      <c r="AO7" s="8">
        <f>[2]Запчасти_и_цены_NEW!$C$4</f>
        <v>550</v>
      </c>
    </row>
    <row r="8" spans="1:41" x14ac:dyDescent="0.25">
      <c r="A8" s="52"/>
      <c r="B8" s="28"/>
      <c r="C8" s="32"/>
      <c r="D8" s="32"/>
      <c r="E8" s="32"/>
      <c r="F8" s="33"/>
      <c r="G8" s="32"/>
      <c r="H8" s="32"/>
      <c r="I8" s="32"/>
      <c r="J8" s="33"/>
      <c r="N8" s="142"/>
      <c r="O8" s="27"/>
      <c r="P8" s="46"/>
      <c r="Q8" s="46"/>
      <c r="R8" s="46"/>
      <c r="S8" s="46"/>
      <c r="T8" s="46"/>
      <c r="U8" s="52"/>
      <c r="V8" s="46"/>
      <c r="W8" s="46"/>
      <c r="X8" s="46"/>
      <c r="Y8" s="46"/>
      <c r="Z8" s="142"/>
      <c r="AA8" s="44"/>
      <c r="AB8" s="44"/>
      <c r="AC8" s="44"/>
      <c r="AD8" s="48"/>
      <c r="AE8" s="48"/>
      <c r="AF8" s="48"/>
      <c r="AG8" s="48"/>
      <c r="AH8" s="44"/>
      <c r="AI8" s="142"/>
      <c r="AJ8" t="s">
        <v>120</v>
      </c>
      <c r="AK8" t="s">
        <v>121</v>
      </c>
      <c r="AL8" s="143">
        <v>1</v>
      </c>
      <c r="AM8" s="144" t="s">
        <v>8</v>
      </c>
      <c r="AO8">
        <f>[2]Запчасти_и_цены_NEW!$C$16</f>
        <v>1340</v>
      </c>
    </row>
    <row r="9" spans="1:41" x14ac:dyDescent="0.25">
      <c r="A9" s="52"/>
      <c r="B9" s="28"/>
      <c r="C9" s="32"/>
      <c r="D9" s="32"/>
      <c r="E9" s="32"/>
      <c r="F9" s="33"/>
      <c r="G9" s="32"/>
      <c r="H9" s="32"/>
      <c r="I9" s="32"/>
      <c r="J9" s="33"/>
      <c r="N9" s="142"/>
      <c r="O9" s="27"/>
      <c r="P9" s="46"/>
      <c r="Q9" s="46"/>
      <c r="R9" s="46"/>
      <c r="S9" s="46"/>
      <c r="T9" s="46"/>
      <c r="U9" s="52"/>
      <c r="V9" s="46"/>
      <c r="W9" s="46"/>
      <c r="X9" s="46"/>
      <c r="Y9" s="46"/>
      <c r="Z9" s="142"/>
      <c r="AA9" s="44"/>
      <c r="AB9" s="44"/>
      <c r="AC9" s="44"/>
      <c r="AD9" s="48"/>
      <c r="AE9" s="48"/>
      <c r="AF9" s="48"/>
      <c r="AG9" s="48"/>
      <c r="AH9" s="44"/>
      <c r="AI9" s="142"/>
      <c r="AJ9" t="s">
        <v>122</v>
      </c>
      <c r="AK9" t="s">
        <v>123</v>
      </c>
      <c r="AL9" s="143">
        <v>1</v>
      </c>
      <c r="AM9" s="144" t="s">
        <v>8</v>
      </c>
      <c r="AO9">
        <f>[2]Запчасти_и_цены_NEW!$C$17</f>
        <v>1232</v>
      </c>
    </row>
    <row r="10" spans="1:41" ht="5.25" customHeight="1" x14ac:dyDescent="0.25">
      <c r="A10" s="52"/>
      <c r="B10" s="28"/>
      <c r="C10" s="32"/>
      <c r="D10" s="32"/>
      <c r="E10" s="32"/>
      <c r="F10" s="33"/>
      <c r="G10" s="32"/>
      <c r="H10" s="32"/>
      <c r="I10" s="32"/>
      <c r="J10" s="33"/>
      <c r="N10" s="142"/>
      <c r="O10" s="27"/>
      <c r="P10" s="46"/>
      <c r="Q10" s="46"/>
      <c r="R10" s="46"/>
      <c r="S10" s="46"/>
      <c r="T10" s="46"/>
      <c r="U10" s="52"/>
      <c r="V10" s="46"/>
      <c r="W10" s="46"/>
      <c r="X10" s="46"/>
      <c r="Y10" s="46"/>
      <c r="Z10" s="142"/>
      <c r="AA10" s="44"/>
      <c r="AB10" s="44"/>
      <c r="AC10" s="44"/>
      <c r="AD10" s="48"/>
      <c r="AE10" s="48"/>
      <c r="AF10" s="48"/>
      <c r="AG10" s="48"/>
      <c r="AH10" s="44"/>
      <c r="AI10" s="142"/>
      <c r="AK10" s="43"/>
      <c r="AO10" s="8"/>
    </row>
    <row r="11" spans="1:41" ht="4.5" customHeight="1" x14ac:dyDescent="0.25">
      <c r="A11" s="52"/>
      <c r="B11" s="28"/>
      <c r="C11" s="32"/>
      <c r="D11" s="32"/>
      <c r="E11" s="32"/>
      <c r="F11" s="33"/>
      <c r="G11" s="32"/>
      <c r="H11" s="32"/>
      <c r="I11" s="32"/>
      <c r="J11" s="33"/>
      <c r="N11" s="142"/>
      <c r="O11" s="27"/>
      <c r="P11" s="46"/>
      <c r="Q11" s="46"/>
      <c r="R11" s="46"/>
      <c r="S11" s="46"/>
      <c r="T11" s="46"/>
      <c r="U11" s="52"/>
      <c r="V11" s="46"/>
      <c r="W11" s="46"/>
      <c r="X11" s="46"/>
      <c r="Y11" s="46"/>
      <c r="Z11" s="142"/>
      <c r="AA11" s="44"/>
      <c r="AB11" s="44"/>
      <c r="AC11" s="44"/>
      <c r="AD11" s="48"/>
      <c r="AE11" s="48"/>
      <c r="AF11" s="48"/>
      <c r="AG11" s="48"/>
      <c r="AH11" s="44"/>
      <c r="AI11" s="142"/>
      <c r="AK11" s="43"/>
      <c r="AO11" s="8"/>
    </row>
    <row r="12" spans="1:41" ht="3" customHeight="1" thickBot="1" x14ac:dyDescent="0.3">
      <c r="O12" s="28"/>
      <c r="P12" s="28"/>
      <c r="Q12" s="28"/>
      <c r="R12" s="28"/>
      <c r="S12" s="28"/>
      <c r="T12" s="28"/>
      <c r="U12" s="49"/>
      <c r="V12" s="28"/>
      <c r="W12" s="28"/>
      <c r="X12" s="28"/>
      <c r="Y12" s="28"/>
    </row>
    <row r="13" spans="1:41" ht="15.75" customHeight="1" thickBot="1" x14ac:dyDescent="0.3">
      <c r="C13" s="135"/>
      <c r="D13" s="136">
        <f>T13+T14+T15+AD14</f>
        <v>5431</v>
      </c>
      <c r="E13" s="137"/>
      <c r="F13" s="136">
        <f>T13+T14+T15+AD14</f>
        <v>5431</v>
      </c>
      <c r="G13" s="137"/>
      <c r="H13" s="136">
        <f>T13+T14+T15+AD14</f>
        <v>5431</v>
      </c>
      <c r="I13" s="137"/>
      <c r="J13" s="136">
        <f>T13+T14+T15+AD14</f>
        <v>5431</v>
      </c>
      <c r="N13" s="148" t="s">
        <v>11</v>
      </c>
      <c r="O13" s="27" t="s">
        <v>96</v>
      </c>
      <c r="P13" t="s">
        <v>97</v>
      </c>
      <c r="Q13">
        <v>0.3</v>
      </c>
      <c r="R13" t="s">
        <v>8</v>
      </c>
      <c r="S13" s="44">
        <f>[2]Запчасти_и_цены_NEW!$C$377</f>
        <v>4900</v>
      </c>
      <c r="T13">
        <f>S13*Q13</f>
        <v>1470</v>
      </c>
      <c r="Z13" s="151" t="s">
        <v>1</v>
      </c>
    </row>
    <row r="14" spans="1:41" ht="30.75" thickBot="1" x14ac:dyDescent="0.3">
      <c r="A14" s="138" t="s">
        <v>98</v>
      </c>
      <c r="B14" s="139"/>
      <c r="C14" s="39" t="s">
        <v>10</v>
      </c>
      <c r="D14" s="41" t="s">
        <v>22</v>
      </c>
      <c r="E14" s="40" t="s">
        <v>10</v>
      </c>
      <c r="F14" s="41" t="s">
        <v>22</v>
      </c>
      <c r="G14" s="40" t="s">
        <v>10</v>
      </c>
      <c r="H14" s="41" t="s">
        <v>22</v>
      </c>
      <c r="I14" s="40" t="s">
        <v>10</v>
      </c>
      <c r="J14" s="42" t="s">
        <v>22</v>
      </c>
      <c r="N14" s="149"/>
      <c r="O14" s="27" t="s">
        <v>99</v>
      </c>
      <c r="P14" t="s">
        <v>100</v>
      </c>
      <c r="Q14">
        <v>0.2</v>
      </c>
      <c r="R14" t="s">
        <v>8</v>
      </c>
      <c r="S14" s="44">
        <f>[2]Запчасти_и_цены_NEW!$C$378</f>
        <v>1982</v>
      </c>
      <c r="T14">
        <f>S14*Q14</f>
        <v>396.40000000000003</v>
      </c>
      <c r="Z14" s="152"/>
      <c r="AA14" t="s">
        <v>101</v>
      </c>
      <c r="AB14">
        <v>0.5</v>
      </c>
      <c r="AC14" t="s">
        <v>3</v>
      </c>
      <c r="AD14" s="8">
        <f>AB14*P1</f>
        <v>2475</v>
      </c>
      <c r="AE14" s="8"/>
      <c r="AF14" s="8"/>
      <c r="AG14" s="8"/>
    </row>
    <row r="15" spans="1:41" ht="45.75" thickBot="1" x14ac:dyDescent="0.3">
      <c r="N15" s="150"/>
      <c r="O15" s="27" t="s">
        <v>102</v>
      </c>
      <c r="P15" t="s">
        <v>103</v>
      </c>
      <c r="Q15">
        <v>0.3</v>
      </c>
      <c r="R15" t="s">
        <v>8</v>
      </c>
      <c r="S15" s="44">
        <f>[2]Запчасти_и_цены_NEW!$C$379</f>
        <v>3632</v>
      </c>
      <c r="T15">
        <f>S15*Q15</f>
        <v>1089.5999999999999</v>
      </c>
      <c r="Z15" s="153"/>
    </row>
    <row r="16" spans="1:41" ht="15.75" thickBot="1" x14ac:dyDescent="0.3"/>
    <row r="17" spans="1:41" ht="15.75" thickBot="1" x14ac:dyDescent="0.3">
      <c r="C17" s="10">
        <v>15000</v>
      </c>
      <c r="D17" s="11">
        <v>30000</v>
      </c>
      <c r="E17" s="11">
        <v>45000</v>
      </c>
      <c r="F17" s="11">
        <v>60000</v>
      </c>
      <c r="G17" s="11">
        <v>75000</v>
      </c>
      <c r="H17" s="11">
        <v>90000</v>
      </c>
      <c r="I17" s="11">
        <v>105000</v>
      </c>
      <c r="J17" s="12">
        <v>120000</v>
      </c>
      <c r="O17" s="20"/>
      <c r="P17" s="45"/>
      <c r="Z17" s="145" t="s">
        <v>1</v>
      </c>
      <c r="AA17" t="s">
        <v>2</v>
      </c>
      <c r="AB17" s="44">
        <v>0.9</v>
      </c>
      <c r="AC17" t="s">
        <v>3</v>
      </c>
      <c r="AD17" s="8">
        <f>AB17*P1</f>
        <v>4455</v>
      </c>
      <c r="AE17" s="8"/>
      <c r="AF17" s="8"/>
      <c r="AG17" s="8"/>
      <c r="AI17" s="145" t="s">
        <v>4</v>
      </c>
      <c r="AJ17" t="s">
        <v>119</v>
      </c>
      <c r="AK17" s="13" t="s">
        <v>35</v>
      </c>
      <c r="AL17" s="44">
        <v>6.8</v>
      </c>
      <c r="AM17" t="s">
        <v>6</v>
      </c>
      <c r="AN17" s="44">
        <f>[2]Запчасти_и_цены_NEW!$C$2</f>
        <v>1000</v>
      </c>
      <c r="AO17">
        <f>AN17*AL17</f>
        <v>6800</v>
      </c>
    </row>
    <row r="18" spans="1:41" ht="16.5" thickBot="1" x14ac:dyDescent="0.3">
      <c r="A18" s="14" t="s">
        <v>30</v>
      </c>
      <c r="B18" s="15"/>
      <c r="C18" s="16">
        <f>T19+Y1+AD17+AD19+AO17+AO18+AO19+AO20+AO21+AO22</f>
        <v>20528</v>
      </c>
      <c r="D18" s="17">
        <f>T19+T21+Y1+AD18+AD19+AD21+AO17+AO18+AO19+AO20+AO21+AO22+AO23+AO24</f>
        <v>32917</v>
      </c>
      <c r="E18" s="17">
        <f>T19+Y1+AD17+AD19+AO17+AO18+AO19+AO20+AO21+AO22</f>
        <v>20528</v>
      </c>
      <c r="F18" s="17">
        <f>T19+T20+T21+Y1+AD18+AD19+AD20+AD21+AO17+AO18+AO19+AO20+AO21+AO22+AO23+AO24</f>
        <v>46042</v>
      </c>
      <c r="G18" s="17">
        <f>T19+Y1+AD17+AD19+AO17+AO18+AO19+AO20+AO21+AO22</f>
        <v>20528</v>
      </c>
      <c r="H18" s="17">
        <f>T19+T21+T22+Y1+AD18+AD19+AD21+AD22+AO17+AO18+AO19+AO20+AO21+AO22+AO23+AO24</f>
        <v>38435</v>
      </c>
      <c r="I18" s="17">
        <f>T19+Y1+AD17+AD19+AO17+AO18+AO19+AO20+AO21+AO22</f>
        <v>20528</v>
      </c>
      <c r="J18" s="18">
        <f>T19+T20+T21+Y1+AD18+AD19+AD20+AD21+AO17+AO18+AO19+AO20+AO21+AO22+AO23+AO24</f>
        <v>46042</v>
      </c>
      <c r="O18" s="19"/>
      <c r="P18" s="20"/>
      <c r="Z18" s="146"/>
      <c r="AA18" t="s">
        <v>32</v>
      </c>
      <c r="AB18" s="44">
        <v>1.7</v>
      </c>
      <c r="AC18" t="s">
        <v>3</v>
      </c>
      <c r="AD18" s="8">
        <f>AB18*P1</f>
        <v>8415</v>
      </c>
      <c r="AE18" s="8"/>
      <c r="AF18" s="8"/>
      <c r="AG18" s="8"/>
      <c r="AI18" s="146"/>
      <c r="AJ18" t="s">
        <v>7</v>
      </c>
      <c r="AK18" s="53" t="s">
        <v>113</v>
      </c>
      <c r="AL18">
        <v>1</v>
      </c>
      <c r="AM18" t="s">
        <v>8</v>
      </c>
      <c r="AO18" s="48">
        <f>[2]Запчасти_и_цены_NEW!$C$445</f>
        <v>1226</v>
      </c>
    </row>
    <row r="19" spans="1:41" ht="30" x14ac:dyDescent="0.25">
      <c r="A19" s="21" t="s">
        <v>9</v>
      </c>
      <c r="B19" s="22"/>
      <c r="C19" s="23" t="s">
        <v>22</v>
      </c>
      <c r="D19" s="24" t="s">
        <v>22</v>
      </c>
      <c r="E19" s="25" t="s">
        <v>22</v>
      </c>
      <c r="F19" s="24" t="s">
        <v>22</v>
      </c>
      <c r="G19" s="25" t="s">
        <v>22</v>
      </c>
      <c r="H19" s="24" t="s">
        <v>22</v>
      </c>
      <c r="I19" s="25" t="s">
        <v>22</v>
      </c>
      <c r="J19" s="26" t="s">
        <v>22</v>
      </c>
      <c r="N19" s="145" t="s">
        <v>11</v>
      </c>
      <c r="O19" s="27" t="s">
        <v>12</v>
      </c>
      <c r="P19" s="44" t="s">
        <v>105</v>
      </c>
      <c r="Q19">
        <v>1</v>
      </c>
      <c r="R19" t="s">
        <v>8</v>
      </c>
      <c r="T19" s="44">
        <f>[2]Запчасти_и_цены_NEW!$C$438</f>
        <v>6239</v>
      </c>
      <c r="Z19" s="146"/>
      <c r="AA19" s="28" t="s">
        <v>28</v>
      </c>
      <c r="AB19" s="44">
        <v>0.1</v>
      </c>
      <c r="AC19" s="28" t="s">
        <v>3</v>
      </c>
      <c r="AD19" s="8">
        <f>AB19*P1</f>
        <v>495</v>
      </c>
      <c r="AE19" s="8"/>
      <c r="AF19" s="8"/>
      <c r="AG19" s="8"/>
      <c r="AI19" s="146"/>
      <c r="AJ19" t="s">
        <v>13</v>
      </c>
      <c r="AK19" s="44" t="s">
        <v>114</v>
      </c>
      <c r="AL19">
        <v>1</v>
      </c>
      <c r="AM19" t="s">
        <v>8</v>
      </c>
      <c r="AO19" s="48">
        <f>[2]Запчасти_и_цены_NEW!$C$446</f>
        <v>250</v>
      </c>
    </row>
    <row r="20" spans="1:41" ht="30" x14ac:dyDescent="0.25">
      <c r="A20" s="29" t="s">
        <v>33</v>
      </c>
      <c r="B20" s="30"/>
      <c r="C20" s="31" t="s">
        <v>10</v>
      </c>
      <c r="D20" s="32" t="s">
        <v>10</v>
      </c>
      <c r="E20" s="32" t="s">
        <v>10</v>
      </c>
      <c r="F20" s="33" t="s">
        <v>22</v>
      </c>
      <c r="G20" s="32" t="s">
        <v>10</v>
      </c>
      <c r="H20" s="32" t="s">
        <v>10</v>
      </c>
      <c r="I20" s="32" t="s">
        <v>10</v>
      </c>
      <c r="J20" s="34" t="s">
        <v>22</v>
      </c>
      <c r="N20" s="146"/>
      <c r="O20" s="27" t="s">
        <v>36</v>
      </c>
      <c r="P20" t="s">
        <v>106</v>
      </c>
      <c r="Q20">
        <v>6</v>
      </c>
      <c r="R20" t="s">
        <v>8</v>
      </c>
      <c r="S20">
        <f>[2]Запчасти_и_цены_NEW!$C$439</f>
        <v>1775</v>
      </c>
      <c r="T20">
        <f>S20*Q20</f>
        <v>10650</v>
      </c>
      <c r="Z20" s="146"/>
      <c r="AA20" s="52" t="s">
        <v>37</v>
      </c>
      <c r="AB20" s="44">
        <v>0.5</v>
      </c>
      <c r="AC20" t="s">
        <v>3</v>
      </c>
      <c r="AD20" s="8">
        <f>AB20*P1</f>
        <v>2475</v>
      </c>
      <c r="AE20" s="8"/>
      <c r="AF20" s="8"/>
      <c r="AG20" s="8"/>
      <c r="AI20" s="146"/>
      <c r="AJ20" s="35" t="s">
        <v>20</v>
      </c>
      <c r="AK20" t="s">
        <v>26</v>
      </c>
      <c r="AL20">
        <v>1</v>
      </c>
      <c r="AM20" t="s">
        <v>8</v>
      </c>
      <c r="AO20" s="44">
        <f>[2]Запчасти_и_цены_NEW!$C$316</f>
        <v>223</v>
      </c>
    </row>
    <row r="21" spans="1:41" ht="30" x14ac:dyDescent="0.25">
      <c r="A21" s="36" t="s">
        <v>14</v>
      </c>
      <c r="B21" s="30"/>
      <c r="C21" s="31" t="s">
        <v>10</v>
      </c>
      <c r="D21" s="33" t="s">
        <v>22</v>
      </c>
      <c r="E21" s="32" t="s">
        <v>10</v>
      </c>
      <c r="F21" s="33" t="s">
        <v>22</v>
      </c>
      <c r="G21" s="32" t="s">
        <v>10</v>
      </c>
      <c r="H21" s="33" t="s">
        <v>22</v>
      </c>
      <c r="I21" s="32" t="s">
        <v>10</v>
      </c>
      <c r="J21" s="34" t="s">
        <v>22</v>
      </c>
      <c r="N21" s="146"/>
      <c r="O21" s="27" t="s">
        <v>15</v>
      </c>
      <c r="P21" s="44" t="s">
        <v>107</v>
      </c>
      <c r="Q21">
        <v>1</v>
      </c>
      <c r="R21" t="s">
        <v>8</v>
      </c>
      <c r="T21" s="44">
        <f>[2]Запчасти_и_цены_NEW!$C$440</f>
        <v>5362</v>
      </c>
      <c r="Z21" s="146"/>
      <c r="AA21" t="s">
        <v>16</v>
      </c>
      <c r="AB21" s="44">
        <v>0.1</v>
      </c>
      <c r="AC21" t="s">
        <v>3</v>
      </c>
      <c r="AD21" s="8">
        <f>AB21*P1</f>
        <v>495</v>
      </c>
      <c r="AE21" s="8"/>
      <c r="AF21" s="8"/>
      <c r="AG21" s="8"/>
      <c r="AI21" s="146"/>
      <c r="AJ21" t="s">
        <v>17</v>
      </c>
      <c r="AK21" s="13" t="s">
        <v>18</v>
      </c>
      <c r="AL21">
        <v>1</v>
      </c>
      <c r="AM21" t="s">
        <v>8</v>
      </c>
      <c r="AO21" s="8">
        <f>[2]Запчасти_и_цены_NEW!$C$3</f>
        <v>290</v>
      </c>
    </row>
    <row r="22" spans="1:41" ht="60.75" thickBot="1" x14ac:dyDescent="0.3">
      <c r="A22" s="51" t="s">
        <v>34</v>
      </c>
      <c r="B22" s="38"/>
      <c r="C22" s="39" t="s">
        <v>10</v>
      </c>
      <c r="D22" s="40" t="s">
        <v>10</v>
      </c>
      <c r="E22" s="40" t="s">
        <v>10</v>
      </c>
      <c r="F22" s="40" t="s">
        <v>10</v>
      </c>
      <c r="G22" s="40" t="s">
        <v>10</v>
      </c>
      <c r="H22" s="40" t="s">
        <v>22</v>
      </c>
      <c r="I22" s="40" t="s">
        <v>10</v>
      </c>
      <c r="J22" s="50" t="s">
        <v>10</v>
      </c>
      <c r="N22" s="147"/>
      <c r="O22" s="27" t="s">
        <v>39</v>
      </c>
      <c r="P22" s="54" t="s">
        <v>108</v>
      </c>
      <c r="Q22" s="28">
        <v>1</v>
      </c>
      <c r="R22" s="28" t="s">
        <v>8</v>
      </c>
      <c r="S22" s="28"/>
      <c r="T22" s="46">
        <f>[2]Запчасти_и_цены_NEW!$C$441</f>
        <v>3043</v>
      </c>
      <c r="U22" s="49" t="s">
        <v>109</v>
      </c>
      <c r="V22" s="140" t="s">
        <v>110</v>
      </c>
      <c r="W22" s="28">
        <v>1</v>
      </c>
      <c r="X22" s="28" t="s">
        <v>8</v>
      </c>
      <c r="Y22" s="28">
        <f>[2]Запчасти_и_цены_NEW!$C$442</f>
        <v>6778</v>
      </c>
      <c r="Z22" s="147"/>
      <c r="AA22" s="35" t="s">
        <v>38</v>
      </c>
      <c r="AB22" s="44">
        <v>0.5</v>
      </c>
      <c r="AC22" t="s">
        <v>3</v>
      </c>
      <c r="AD22" s="8">
        <f>AB22*P1</f>
        <v>2475</v>
      </c>
      <c r="AE22" s="8"/>
      <c r="AF22" s="8"/>
      <c r="AG22" s="8"/>
      <c r="AI22" s="147"/>
      <c r="AJ22" t="s">
        <v>19</v>
      </c>
      <c r="AK22" s="43" t="s">
        <v>10</v>
      </c>
      <c r="AL22">
        <v>1</v>
      </c>
      <c r="AM22" t="s">
        <v>8</v>
      </c>
      <c r="AO22" s="8">
        <f>[2]Запчасти_и_цены_NEW!$C$4</f>
        <v>550</v>
      </c>
    </row>
    <row r="23" spans="1:41" ht="15" customHeight="1" x14ac:dyDescent="0.25">
      <c r="O23" s="28"/>
      <c r="P23" s="28"/>
      <c r="Q23" s="28"/>
      <c r="R23" s="28"/>
      <c r="S23" s="28"/>
      <c r="T23" s="28"/>
      <c r="U23" s="141" t="s">
        <v>111</v>
      </c>
      <c r="V23" s="140" t="s">
        <v>112</v>
      </c>
      <c r="W23" s="28">
        <v>1</v>
      </c>
      <c r="X23" s="28" t="s">
        <v>8</v>
      </c>
      <c r="Y23" s="28">
        <f>[2]Запчасти_и_цены_NEW!$C$443</f>
        <v>5390</v>
      </c>
      <c r="AJ23" t="s">
        <v>120</v>
      </c>
      <c r="AK23" t="s">
        <v>121</v>
      </c>
      <c r="AL23" s="143">
        <v>1</v>
      </c>
      <c r="AM23" s="144" t="s">
        <v>8</v>
      </c>
      <c r="AO23">
        <f>[2]Запчасти_и_цены_NEW!$C$16</f>
        <v>1340</v>
      </c>
    </row>
    <row r="24" spans="1:41" x14ac:dyDescent="0.25">
      <c r="AJ24" t="s">
        <v>122</v>
      </c>
      <c r="AK24" t="s">
        <v>123</v>
      </c>
      <c r="AL24" s="143">
        <v>1</v>
      </c>
      <c r="AM24" s="144" t="s">
        <v>8</v>
      </c>
      <c r="AO24">
        <f>[2]Запчасти_и_цены_NEW!$C$17</f>
        <v>1232</v>
      </c>
    </row>
    <row r="25" spans="1:41" x14ac:dyDescent="0.25">
      <c r="A25" s="49"/>
      <c r="B25" s="28"/>
      <c r="C25" s="32"/>
      <c r="D25" s="32"/>
      <c r="E25" s="32"/>
      <c r="F25" s="32"/>
      <c r="G25" s="32"/>
      <c r="H25" s="32"/>
      <c r="I25" s="32"/>
      <c r="J25" s="32"/>
      <c r="N25" s="9"/>
      <c r="O25" s="27"/>
      <c r="P25" s="54"/>
      <c r="Q25" s="46"/>
      <c r="R25" s="28"/>
      <c r="S25" s="28"/>
      <c r="T25" s="46"/>
      <c r="U25" s="49"/>
      <c r="V25" s="28"/>
      <c r="W25" s="28"/>
      <c r="X25" s="28"/>
      <c r="Y25" s="28"/>
      <c r="Z25" s="9"/>
      <c r="AA25" s="35"/>
      <c r="AB25" s="44"/>
      <c r="AD25" s="8"/>
      <c r="AE25" s="8"/>
      <c r="AF25" s="8"/>
      <c r="AG25" s="8"/>
      <c r="AI25" s="9"/>
    </row>
  </sheetData>
  <mergeCells count="8">
    <mergeCell ref="Z2:Z7"/>
    <mergeCell ref="AI2:AI7"/>
    <mergeCell ref="N4:N7"/>
    <mergeCell ref="Z17:Z22"/>
    <mergeCell ref="AI17:AI22"/>
    <mergeCell ref="N19:N22"/>
    <mergeCell ref="N13:N15"/>
    <mergeCell ref="Z13:Z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workbookViewId="0">
      <selection activeCell="I26" sqref="I26"/>
    </sheetView>
  </sheetViews>
  <sheetFormatPr defaultRowHeight="15" x14ac:dyDescent="0.25"/>
  <cols>
    <col min="2" max="2" width="10.28515625" bestFit="1" customWidth="1"/>
    <col min="3" max="3" width="44.85546875" bestFit="1" customWidth="1"/>
    <col min="4" max="4" width="12.7109375" bestFit="1" customWidth="1"/>
    <col min="5" max="5" width="9.5703125" bestFit="1" customWidth="1"/>
    <col min="6" max="6" width="13.140625" customWidth="1"/>
    <col min="7" max="7" width="15" bestFit="1" customWidth="1"/>
  </cols>
  <sheetData>
    <row r="1" spans="1:7" ht="5.25" customHeight="1" x14ac:dyDescent="0.25"/>
    <row r="2" spans="1:7" ht="5.25" customHeight="1" x14ac:dyDescent="0.25"/>
    <row r="3" spans="1:7" ht="5.25" customHeight="1" x14ac:dyDescent="0.25"/>
    <row r="4" spans="1:7" ht="5.25" customHeight="1" x14ac:dyDescent="0.25"/>
    <row r="5" spans="1:7" x14ac:dyDescent="0.25">
      <c r="C5" s="55" t="s">
        <v>40</v>
      </c>
      <c r="D5" s="56"/>
      <c r="E5" s="57" t="s">
        <v>41</v>
      </c>
      <c r="F5" s="58"/>
      <c r="G5" s="59" t="s">
        <v>42</v>
      </c>
    </row>
    <row r="6" spans="1:7" x14ac:dyDescent="0.25">
      <c r="A6" s="162" t="s">
        <v>85</v>
      </c>
      <c r="B6" s="163"/>
      <c r="C6" s="60" t="s">
        <v>43</v>
      </c>
      <c r="D6" s="61"/>
      <c r="E6" s="62">
        <f>G14+G16+G20+G26+G27</f>
        <v>31544</v>
      </c>
      <c r="F6" s="61"/>
      <c r="G6" s="62">
        <f>G15+G16+G20+G26+G27+G30+G32+G33</f>
        <v>72454</v>
      </c>
    </row>
    <row r="7" spans="1:7" x14ac:dyDescent="0.25">
      <c r="A7" s="164"/>
      <c r="B7" s="165"/>
      <c r="C7" s="63" t="s">
        <v>44</v>
      </c>
      <c r="D7" s="28"/>
      <c r="E7" s="64">
        <f>G17+G19+G20+G28+G29</f>
        <v>34282</v>
      </c>
      <c r="F7" s="28"/>
      <c r="G7" s="64">
        <f>G18+G19+G20+G28+G29+G31+G34+G35</f>
        <v>72138</v>
      </c>
    </row>
    <row r="8" spans="1:7" x14ac:dyDescent="0.25">
      <c r="A8" s="166"/>
      <c r="B8" s="167"/>
      <c r="C8" s="65" t="s">
        <v>45</v>
      </c>
      <c r="D8" s="66"/>
      <c r="E8" s="67">
        <f>E6+E7</f>
        <v>65826</v>
      </c>
      <c r="F8" s="66"/>
      <c r="G8" s="67">
        <f>G7+G6</f>
        <v>144592</v>
      </c>
    </row>
    <row r="9" spans="1:7" ht="5.25" customHeight="1" x14ac:dyDescent="0.25"/>
    <row r="10" spans="1:7" ht="5.25" customHeight="1" x14ac:dyDescent="0.25"/>
    <row r="11" spans="1:7" ht="5.25" customHeight="1" x14ac:dyDescent="0.25"/>
    <row r="12" spans="1:7" ht="5.25" customHeight="1" x14ac:dyDescent="0.25"/>
    <row r="13" spans="1:7" ht="25.5" x14ac:dyDescent="0.25">
      <c r="A13" s="155" t="s">
        <v>1</v>
      </c>
      <c r="B13" s="68"/>
      <c r="C13" s="69" t="s">
        <v>46</v>
      </c>
      <c r="D13" s="70" t="s">
        <v>47</v>
      </c>
      <c r="E13" s="169" t="s">
        <v>48</v>
      </c>
      <c r="F13" s="169"/>
      <c r="G13" s="71" t="s">
        <v>49</v>
      </c>
    </row>
    <row r="14" spans="1:7" x14ac:dyDescent="0.25">
      <c r="A14" s="156"/>
      <c r="B14" s="156" t="s">
        <v>43</v>
      </c>
      <c r="C14" s="72" t="s">
        <v>50</v>
      </c>
      <c r="D14" s="73">
        <v>0.5</v>
      </c>
      <c r="E14" s="171">
        <f>[1]Лист1!$D$2</f>
        <v>4950</v>
      </c>
      <c r="F14" s="172"/>
      <c r="G14" s="74">
        <f>E14*D14</f>
        <v>2475</v>
      </c>
    </row>
    <row r="15" spans="1:7" x14ac:dyDescent="0.25">
      <c r="A15" s="156"/>
      <c r="B15" s="156"/>
      <c r="C15" s="72" t="s">
        <v>86</v>
      </c>
      <c r="D15" s="73">
        <v>0.9</v>
      </c>
      <c r="E15" s="173"/>
      <c r="F15" s="174"/>
      <c r="G15" s="75">
        <f>E14*D15</f>
        <v>4455</v>
      </c>
    </row>
    <row r="16" spans="1:7" ht="15.75" thickBot="1" x14ac:dyDescent="0.3">
      <c r="A16" s="156"/>
      <c r="B16" s="170"/>
      <c r="C16" s="76" t="s">
        <v>51</v>
      </c>
      <c r="D16" s="77">
        <v>0.2</v>
      </c>
      <c r="E16" s="173"/>
      <c r="F16" s="174"/>
      <c r="G16" s="78">
        <f>E14*D16</f>
        <v>990</v>
      </c>
    </row>
    <row r="17" spans="1:13" ht="15.75" thickTop="1" x14ac:dyDescent="0.25">
      <c r="A17" s="156"/>
      <c r="B17" s="156" t="s">
        <v>44</v>
      </c>
      <c r="C17" s="79" t="s">
        <v>52</v>
      </c>
      <c r="D17" s="80">
        <v>0.7</v>
      </c>
      <c r="E17" s="173"/>
      <c r="F17" s="174"/>
      <c r="G17" s="75">
        <f>E14*D17</f>
        <v>3465</v>
      </c>
    </row>
    <row r="18" spans="1:13" x14ac:dyDescent="0.25">
      <c r="A18" s="156"/>
      <c r="B18" s="156"/>
      <c r="C18" s="72" t="s">
        <v>53</v>
      </c>
      <c r="D18" s="73">
        <v>1.3</v>
      </c>
      <c r="E18" s="173"/>
      <c r="F18" s="174"/>
      <c r="G18" s="75">
        <f>E14*D18</f>
        <v>6435</v>
      </c>
    </row>
    <row r="19" spans="1:13" x14ac:dyDescent="0.25">
      <c r="A19" s="168"/>
      <c r="B19" s="168"/>
      <c r="C19" s="81" t="s">
        <v>51</v>
      </c>
      <c r="D19" s="82">
        <v>0.2</v>
      </c>
      <c r="E19" s="173"/>
      <c r="F19" s="174"/>
      <c r="G19" s="83">
        <f>E14*D19</f>
        <v>990</v>
      </c>
    </row>
    <row r="20" spans="1:13" ht="15" customHeight="1" x14ac:dyDescent="0.25">
      <c r="C20" s="84" t="s">
        <v>54</v>
      </c>
      <c r="D20" s="85">
        <v>0.3</v>
      </c>
      <c r="E20" s="175"/>
      <c r="F20" s="176"/>
      <c r="G20" s="86">
        <f>E14*D20</f>
        <v>1485</v>
      </c>
      <c r="H20" s="87" t="s">
        <v>10</v>
      </c>
      <c r="I20" s="154" t="s">
        <v>55</v>
      </c>
      <c r="J20" s="154"/>
      <c r="K20" s="154"/>
      <c r="L20" s="154"/>
      <c r="M20" s="154"/>
    </row>
    <row r="21" spans="1:13" ht="5.25" customHeight="1" x14ac:dyDescent="0.25">
      <c r="I21" s="154"/>
      <c r="J21" s="154"/>
      <c r="K21" s="154"/>
      <c r="L21" s="154"/>
      <c r="M21" s="154"/>
    </row>
    <row r="22" spans="1:13" ht="5.25" customHeight="1" x14ac:dyDescent="0.25">
      <c r="I22" s="154"/>
      <c r="J22" s="154"/>
      <c r="K22" s="154"/>
      <c r="L22" s="154"/>
      <c r="M22" s="154"/>
    </row>
    <row r="23" spans="1:13" ht="5.25" customHeight="1" x14ac:dyDescent="0.25">
      <c r="I23" s="154"/>
      <c r="J23" s="154"/>
      <c r="K23" s="154"/>
      <c r="L23" s="154"/>
      <c r="M23" s="154"/>
    </row>
    <row r="24" spans="1:13" ht="5.25" customHeight="1" x14ac:dyDescent="0.25">
      <c r="I24" s="35"/>
      <c r="J24" s="35"/>
      <c r="K24" s="35"/>
      <c r="L24" s="35"/>
      <c r="M24" s="35"/>
    </row>
    <row r="25" spans="1:13" ht="51" x14ac:dyDescent="0.25">
      <c r="A25" s="155" t="s">
        <v>11</v>
      </c>
      <c r="B25" s="69"/>
      <c r="C25" s="88" t="s">
        <v>56</v>
      </c>
      <c r="D25" s="70" t="s">
        <v>57</v>
      </c>
      <c r="E25" s="89" t="s">
        <v>58</v>
      </c>
      <c r="F25" s="90" t="s">
        <v>59</v>
      </c>
      <c r="G25" s="71" t="s">
        <v>60</v>
      </c>
      <c r="I25" s="35"/>
      <c r="J25" s="35"/>
      <c r="K25" s="35"/>
      <c r="L25" s="35"/>
      <c r="M25" s="35"/>
    </row>
    <row r="26" spans="1:13" x14ac:dyDescent="0.25">
      <c r="A26" s="156"/>
      <c r="B26" s="157" t="s">
        <v>85</v>
      </c>
      <c r="C26" s="91" t="s">
        <v>61</v>
      </c>
      <c r="D26" s="92" t="s">
        <v>77</v>
      </c>
      <c r="E26" s="93">
        <v>1</v>
      </c>
      <c r="F26" s="94"/>
      <c r="G26" s="94">
        <f>[2]Запчасти_и_цены_NEW!$C$342</f>
        <v>20928</v>
      </c>
    </row>
    <row r="27" spans="1:13" x14ac:dyDescent="0.25">
      <c r="A27" s="156"/>
      <c r="B27" s="158"/>
      <c r="C27" s="95" t="s">
        <v>62</v>
      </c>
      <c r="D27" s="96" t="s">
        <v>78</v>
      </c>
      <c r="E27" s="93">
        <v>2</v>
      </c>
      <c r="F27" s="97">
        <f>[2]Запчасти_и_цены_NEW!$C$343</f>
        <v>2833</v>
      </c>
      <c r="G27" s="101">
        <f>F27*E27</f>
        <v>5666</v>
      </c>
    </row>
    <row r="28" spans="1:13" x14ac:dyDescent="0.25">
      <c r="A28" s="156"/>
      <c r="B28" s="158"/>
      <c r="C28" s="98" t="s">
        <v>63</v>
      </c>
      <c r="D28" s="99" t="s">
        <v>82</v>
      </c>
      <c r="E28" s="100">
        <v>1</v>
      </c>
      <c r="F28" s="99"/>
      <c r="G28" s="101">
        <f>[2]Запчасти_и_цены_NEW!$C$344</f>
        <v>22676</v>
      </c>
    </row>
    <row r="29" spans="1:13" x14ac:dyDescent="0.25">
      <c r="A29" s="156"/>
      <c r="B29" s="158"/>
      <c r="C29" s="111" t="s">
        <v>76</v>
      </c>
      <c r="D29" s="99" t="s">
        <v>84</v>
      </c>
      <c r="E29" s="100">
        <v>2</v>
      </c>
      <c r="F29" s="101">
        <f>[2]Запчасти_и_цены_NEW!$C$345</f>
        <v>2833</v>
      </c>
      <c r="G29" s="101">
        <f>F29*E29</f>
        <v>5666</v>
      </c>
    </row>
    <row r="30" spans="1:13" x14ac:dyDescent="0.25">
      <c r="A30" s="156"/>
      <c r="B30" s="158"/>
      <c r="C30" s="95" t="s">
        <v>64</v>
      </c>
      <c r="D30" s="99" t="s">
        <v>79</v>
      </c>
      <c r="E30" s="100">
        <v>2</v>
      </c>
      <c r="F30" s="101">
        <f>[2]Запчасти_и_цены_NEW!$C$346</f>
        <v>18436</v>
      </c>
      <c r="G30" s="101">
        <f>F30*E30</f>
        <v>36872</v>
      </c>
    </row>
    <row r="31" spans="1:13" x14ac:dyDescent="0.25">
      <c r="A31" s="156"/>
      <c r="B31" s="158"/>
      <c r="C31" s="95" t="s">
        <v>65</v>
      </c>
      <c r="D31" s="99" t="s">
        <v>83</v>
      </c>
      <c r="E31" s="100">
        <v>2</v>
      </c>
      <c r="F31" s="101">
        <f>[2]Запчасти_и_цены_NEW!$C$347</f>
        <v>16414</v>
      </c>
      <c r="G31" s="101">
        <f>F31*E31</f>
        <v>32828</v>
      </c>
    </row>
    <row r="32" spans="1:13" x14ac:dyDescent="0.25">
      <c r="A32" s="156"/>
      <c r="B32" s="158"/>
      <c r="C32" s="95" t="s">
        <v>66</v>
      </c>
      <c r="D32" s="102" t="s">
        <v>72</v>
      </c>
      <c r="E32" s="93">
        <v>4</v>
      </c>
      <c r="F32" s="97">
        <f>[2]Запчасти_и_цены_NEW!$C$348</f>
        <v>417</v>
      </c>
      <c r="G32" s="97">
        <f>F32*E32</f>
        <v>1668</v>
      </c>
      <c r="H32" t="s">
        <v>67</v>
      </c>
    </row>
    <row r="33" spans="1:8" x14ac:dyDescent="0.25">
      <c r="A33" s="156"/>
      <c r="B33" s="158"/>
      <c r="C33" s="95" t="s">
        <v>68</v>
      </c>
      <c r="D33" s="102" t="s">
        <v>80</v>
      </c>
      <c r="E33" s="93">
        <v>2</v>
      </c>
      <c r="F33" s="97">
        <f>[2]Запчасти_и_цены_NEW!$C$349</f>
        <v>195</v>
      </c>
      <c r="G33" s="97">
        <f t="shared" ref="G33:G35" si="0">F33*E33</f>
        <v>390</v>
      </c>
      <c r="H33" t="s">
        <v>67</v>
      </c>
    </row>
    <row r="34" spans="1:8" x14ac:dyDescent="0.25">
      <c r="A34" s="156"/>
      <c r="B34" s="158"/>
      <c r="C34" s="95" t="s">
        <v>68</v>
      </c>
      <c r="D34" s="102" t="s">
        <v>80</v>
      </c>
      <c r="E34" s="93">
        <v>2</v>
      </c>
      <c r="F34" s="97">
        <f>[2]Запчасти_и_цены_NEW!$C$350</f>
        <v>195</v>
      </c>
      <c r="G34" s="97">
        <f t="shared" si="0"/>
        <v>390</v>
      </c>
      <c r="H34" t="s">
        <v>69</v>
      </c>
    </row>
    <row r="35" spans="1:8" x14ac:dyDescent="0.25">
      <c r="A35" s="156"/>
      <c r="B35" s="158"/>
      <c r="C35" s="95" t="s">
        <v>68</v>
      </c>
      <c r="D35" s="102" t="s">
        <v>74</v>
      </c>
      <c r="E35" s="93">
        <v>4</v>
      </c>
      <c r="F35" s="97">
        <f>[2]Запчасти_и_цены_NEW!$C$351</f>
        <v>417</v>
      </c>
      <c r="G35" s="97">
        <f t="shared" si="0"/>
        <v>1668</v>
      </c>
      <c r="H35" t="s">
        <v>69</v>
      </c>
    </row>
    <row r="36" spans="1:8" x14ac:dyDescent="0.25">
      <c r="A36" s="156"/>
      <c r="B36" s="159" t="s">
        <v>31</v>
      </c>
      <c r="C36" s="103" t="s">
        <v>61</v>
      </c>
      <c r="D36" s="104" t="s">
        <v>71</v>
      </c>
      <c r="E36" s="105">
        <v>1</v>
      </c>
      <c r="F36" s="106"/>
      <c r="G36" s="107">
        <f>[2]Запчасти_и_цены_NEW!$C$359</f>
        <v>86501</v>
      </c>
    </row>
    <row r="37" spans="1:8" x14ac:dyDescent="0.25">
      <c r="A37" s="156"/>
      <c r="B37" s="160"/>
      <c r="C37" s="108" t="s">
        <v>63</v>
      </c>
      <c r="D37" s="109" t="s">
        <v>73</v>
      </c>
      <c r="E37" s="100">
        <v>1</v>
      </c>
      <c r="F37" s="101"/>
      <c r="G37" s="110">
        <f>[2]Запчасти_и_цены_NEW!$C$360</f>
        <v>61735</v>
      </c>
    </row>
    <row r="38" spans="1:8" x14ac:dyDescent="0.25">
      <c r="A38" s="156"/>
      <c r="B38" s="160"/>
      <c r="C38" s="111" t="s">
        <v>76</v>
      </c>
      <c r="D38" s="109" t="s">
        <v>75</v>
      </c>
      <c r="E38" s="100">
        <v>2</v>
      </c>
      <c r="F38" s="101">
        <f>[2]Запчасти_и_цены_NEW!$C$361</f>
        <v>3408</v>
      </c>
      <c r="G38" s="110">
        <f>F38*E38</f>
        <v>6816</v>
      </c>
    </row>
    <row r="39" spans="1:8" x14ac:dyDescent="0.25">
      <c r="A39" s="156"/>
      <c r="B39" s="160"/>
      <c r="C39" s="111" t="s">
        <v>68</v>
      </c>
      <c r="D39" s="109" t="s">
        <v>80</v>
      </c>
      <c r="E39" s="100">
        <v>2</v>
      </c>
      <c r="F39" s="101">
        <f>[2]Запчасти_и_цены_NEW!$C$362</f>
        <v>195</v>
      </c>
      <c r="G39" s="110">
        <f>F39*E39</f>
        <v>390</v>
      </c>
      <c r="H39" t="s">
        <v>67</v>
      </c>
    </row>
    <row r="40" spans="1:8" x14ac:dyDescent="0.25">
      <c r="A40" s="156"/>
      <c r="B40" s="160"/>
      <c r="C40" s="111" t="s">
        <v>66</v>
      </c>
      <c r="D40" s="109" t="s">
        <v>72</v>
      </c>
      <c r="E40" s="100">
        <v>4</v>
      </c>
      <c r="F40" s="101">
        <f>[2]Запчасти_и_цены_NEW!$C$363</f>
        <v>417</v>
      </c>
      <c r="G40" s="110">
        <f t="shared" ref="G40:G42" si="1">F40*E40</f>
        <v>1668</v>
      </c>
      <c r="H40" t="s">
        <v>67</v>
      </c>
    </row>
    <row r="41" spans="1:8" x14ac:dyDescent="0.25">
      <c r="A41" s="156"/>
      <c r="B41" s="160"/>
      <c r="C41" s="111" t="s">
        <v>81</v>
      </c>
      <c r="D41" s="109" t="s">
        <v>80</v>
      </c>
      <c r="E41" s="100">
        <v>2</v>
      </c>
      <c r="F41" s="101">
        <f>[2]Запчасти_и_цены_NEW!$C$364</f>
        <v>195</v>
      </c>
      <c r="G41" s="110">
        <f t="shared" si="1"/>
        <v>390</v>
      </c>
      <c r="H41" t="s">
        <v>69</v>
      </c>
    </row>
    <row r="42" spans="1:8" x14ac:dyDescent="0.25">
      <c r="A42" s="156"/>
      <c r="B42" s="161"/>
      <c r="C42" s="112" t="s">
        <v>70</v>
      </c>
      <c r="D42" s="113" t="s">
        <v>74</v>
      </c>
      <c r="E42" s="114">
        <v>4</v>
      </c>
      <c r="F42" s="115">
        <f>[2]Запчасти_и_цены_NEW!$C$365</f>
        <v>417</v>
      </c>
      <c r="G42" s="116">
        <f t="shared" si="1"/>
        <v>1668</v>
      </c>
      <c r="H42" t="s">
        <v>69</v>
      </c>
    </row>
  </sheetData>
  <mergeCells count="10">
    <mergeCell ref="I20:M23"/>
    <mergeCell ref="A25:A42"/>
    <mergeCell ref="B26:B35"/>
    <mergeCell ref="B36:B42"/>
    <mergeCell ref="A6:B8"/>
    <mergeCell ref="A13:A19"/>
    <mergeCell ref="E13:F13"/>
    <mergeCell ref="B14:B16"/>
    <mergeCell ref="E14:F20"/>
    <mergeCell ref="B17:B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6" sqref="A6"/>
    </sheetView>
  </sheetViews>
  <sheetFormatPr defaultRowHeight="15" x14ac:dyDescent="0.25"/>
  <cols>
    <col min="2" max="2" width="33" customWidth="1"/>
    <col min="3" max="3" width="9.85546875" customWidth="1"/>
    <col min="4" max="4" width="11.140625" customWidth="1"/>
    <col min="5" max="5" width="13.85546875" customWidth="1"/>
    <col min="6" max="6" width="11.28515625" customWidth="1"/>
  </cols>
  <sheetData>
    <row r="1" spans="1:6" ht="5.25" customHeight="1" x14ac:dyDescent="0.25"/>
    <row r="2" spans="1:6" ht="5.25" customHeight="1" x14ac:dyDescent="0.25"/>
    <row r="3" spans="1:6" ht="5.25" customHeight="1" x14ac:dyDescent="0.25"/>
    <row r="4" spans="1:6" ht="5.25" customHeight="1" x14ac:dyDescent="0.25"/>
    <row r="5" spans="1:6" x14ac:dyDescent="0.25">
      <c r="A5" s="117" t="s">
        <v>95</v>
      </c>
      <c r="B5" s="118" t="s">
        <v>87</v>
      </c>
      <c r="C5" s="119"/>
      <c r="D5" s="120"/>
      <c r="E5" s="120"/>
      <c r="F5" s="121">
        <f>F20+F25</f>
        <v>10107.299999999999</v>
      </c>
    </row>
    <row r="6" spans="1:6" ht="5.25" customHeight="1" x14ac:dyDescent="0.25"/>
    <row r="7" spans="1:6" ht="5.25" customHeight="1" x14ac:dyDescent="0.25"/>
    <row r="8" spans="1:6" ht="5.25" customHeight="1" x14ac:dyDescent="0.25"/>
    <row r="9" spans="1:6" ht="5.25" customHeight="1" x14ac:dyDescent="0.25"/>
    <row r="10" spans="1:6" ht="5.25" customHeight="1" x14ac:dyDescent="0.25"/>
    <row r="11" spans="1:6" ht="5.25" customHeight="1" x14ac:dyDescent="0.25"/>
    <row r="12" spans="1:6" ht="5.25" customHeight="1" x14ac:dyDescent="0.25"/>
    <row r="13" spans="1:6" ht="5.25" customHeight="1" x14ac:dyDescent="0.25"/>
    <row r="14" spans="1:6" ht="5.25" customHeight="1" x14ac:dyDescent="0.25"/>
    <row r="15" spans="1:6" ht="5.25" customHeight="1" x14ac:dyDescent="0.25"/>
    <row r="16" spans="1:6" ht="38.25" x14ac:dyDescent="0.25">
      <c r="A16" s="177" t="s">
        <v>1</v>
      </c>
      <c r="B16" s="122" t="s">
        <v>88</v>
      </c>
      <c r="C16" s="123" t="s">
        <v>47</v>
      </c>
      <c r="D16" s="178" t="s">
        <v>48</v>
      </c>
      <c r="E16" s="178"/>
      <c r="F16" s="124" t="s">
        <v>49</v>
      </c>
    </row>
    <row r="17" spans="1:6" x14ac:dyDescent="0.25">
      <c r="A17" s="177"/>
      <c r="B17" s="125" t="s">
        <v>89</v>
      </c>
      <c r="C17" s="126">
        <v>0.6</v>
      </c>
      <c r="D17" s="179">
        <f>[1]Лист1!$D$2</f>
        <v>4950</v>
      </c>
      <c r="E17" s="180"/>
      <c r="F17" s="127">
        <f>D17*C17</f>
        <v>2970</v>
      </c>
    </row>
    <row r="18" spans="1:6" x14ac:dyDescent="0.25">
      <c r="A18" s="177"/>
      <c r="B18" s="125" t="s">
        <v>90</v>
      </c>
      <c r="C18" s="126">
        <v>0.4</v>
      </c>
      <c r="D18" s="180"/>
      <c r="E18" s="180"/>
      <c r="F18" s="127">
        <f>D17*C18</f>
        <v>1980</v>
      </c>
    </row>
    <row r="19" spans="1:6" x14ac:dyDescent="0.25">
      <c r="A19" s="177"/>
      <c r="B19" s="125" t="s">
        <v>91</v>
      </c>
      <c r="C19" s="126">
        <v>1</v>
      </c>
      <c r="D19" s="180"/>
      <c r="E19" s="180"/>
      <c r="F19" s="127">
        <f>D17*C19</f>
        <v>4950</v>
      </c>
    </row>
    <row r="20" spans="1:6" x14ac:dyDescent="0.25">
      <c r="A20" s="128"/>
      <c r="B20" s="129" t="s">
        <v>92</v>
      </c>
      <c r="C20" s="126">
        <f>C19+C18+C17</f>
        <v>2</v>
      </c>
      <c r="D20" s="130"/>
      <c r="E20" s="130"/>
      <c r="F20" s="127">
        <f>F19+F18+F17</f>
        <v>9900</v>
      </c>
    </row>
    <row r="21" spans="1:6" ht="5.25" customHeight="1" x14ac:dyDescent="0.25"/>
    <row r="22" spans="1:6" ht="5.25" customHeight="1" x14ac:dyDescent="0.25"/>
    <row r="23" spans="1:6" ht="5.25" customHeight="1" x14ac:dyDescent="0.25"/>
    <row r="24" spans="1:6" ht="38.25" x14ac:dyDescent="0.25">
      <c r="A24" s="155" t="s">
        <v>11</v>
      </c>
      <c r="B24" s="122" t="s">
        <v>56</v>
      </c>
      <c r="C24" s="123" t="s">
        <v>57</v>
      </c>
      <c r="D24" s="131" t="s">
        <v>58</v>
      </c>
      <c r="E24" s="124" t="s">
        <v>59</v>
      </c>
      <c r="F24" s="124" t="s">
        <v>60</v>
      </c>
    </row>
    <row r="25" spans="1:6" ht="26.25" x14ac:dyDescent="0.25">
      <c r="A25" s="168"/>
      <c r="B25" s="132" t="s">
        <v>93</v>
      </c>
      <c r="C25" s="133" t="s">
        <v>94</v>
      </c>
      <c r="D25" s="134">
        <v>6</v>
      </c>
      <c r="E25" s="134">
        <v>34.549999999999997</v>
      </c>
      <c r="F25" s="134">
        <f>E25*D25</f>
        <v>207.29999999999998</v>
      </c>
    </row>
  </sheetData>
  <mergeCells count="4">
    <mergeCell ref="A16:A19"/>
    <mergeCell ref="D16:E16"/>
    <mergeCell ref="D17:E19"/>
    <mergeCell ref="A24:A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Техобслуживание</vt:lpstr>
      <vt:lpstr>Замена тормозных механизмов</vt:lpstr>
      <vt:lpstr>Шиномонтаж</vt:lpstr>
    </vt:vector>
  </TitlesOfParts>
  <Company>ROLF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Шишкин Илья Юрьевич</dc:creator>
  <cp:lastModifiedBy>Мацко Ольга Викторовна</cp:lastModifiedBy>
  <dcterms:created xsi:type="dcterms:W3CDTF">2014-08-14T13:27:57Z</dcterms:created>
  <dcterms:modified xsi:type="dcterms:W3CDTF">2016-03-03T08:01:27Z</dcterms:modified>
</cp:coreProperties>
</file>